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autoCompressPictures="0"/>
  <bookViews>
    <workbookView xWindow="8745" yWindow="90" windowWidth="16755" windowHeight="11220" tabRatio="500" activeTab="1"/>
  </bookViews>
  <sheets>
    <sheet name="发表" sheetId="1" r:id="rId1"/>
    <sheet name="检索" sheetId="2" r:id="rId2"/>
    <sheet name="横向" sheetId="4" r:id="rId3"/>
    <sheet name="纵向理科" sheetId="5" r:id="rId4"/>
    <sheet name="纵向文科" sheetId="9" r:id="rId5"/>
    <sheet name="专利" sheetId="7" r:id="rId6"/>
    <sheet name="纵向申报" sheetId="8" r:id="rId7"/>
    <sheet name="学科" sheetId="10" r:id="rId8"/>
  </sheets>
  <definedNames>
    <definedName name="_xlnm._FilterDatabase" localSheetId="7" hidden="1">学科!$A$1:$F$10</definedName>
    <definedName name="_xlnm._FilterDatabase" localSheetId="6" hidden="1">纵向申报!$A$1:$F$2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9" i="4" l="1"/>
  <c r="F10" i="10" l="1"/>
  <c r="R101" i="1"/>
  <c r="R102" i="1"/>
  <c r="H2" i="4" l="1"/>
  <c r="H3" i="4"/>
  <c r="H4" i="4"/>
  <c r="H5" i="4"/>
  <c r="H6" i="4"/>
  <c r="H7" i="4"/>
  <c r="H8" i="4"/>
  <c r="H9" i="4"/>
  <c r="H10" i="4"/>
  <c r="H11" i="4"/>
  <c r="H12" i="4"/>
  <c r="H13" i="4"/>
  <c r="H14" i="4"/>
  <c r="H15" i="4"/>
  <c r="H16" i="4"/>
  <c r="H17" i="4"/>
  <c r="H18" i="4"/>
  <c r="H19" i="4"/>
  <c r="H20" i="4"/>
  <c r="H21" i="4"/>
  <c r="H22" i="4"/>
  <c r="H23" i="4"/>
  <c r="H24" i="4"/>
  <c r="H25" i="4"/>
  <c r="H26" i="4"/>
  <c r="H27" i="4"/>
  <c r="H28" i="4"/>
  <c r="R100" i="1"/>
  <c r="H2" i="9" l="1"/>
  <c r="J2" i="9" s="1"/>
  <c r="J3" i="9" s="1"/>
  <c r="I2" i="5"/>
  <c r="I3" i="5"/>
  <c r="I4" i="5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F2" i="8"/>
  <c r="R98" i="1"/>
  <c r="R99" i="1"/>
  <c r="S2" i="2"/>
  <c r="S3" i="2"/>
  <c r="S4" i="2"/>
  <c r="S5" i="2"/>
  <c r="S6" i="2"/>
  <c r="S7" i="2"/>
  <c r="S8" i="2"/>
  <c r="S9" i="2"/>
  <c r="S10" i="2"/>
  <c r="S11" i="2"/>
  <c r="S12" i="2"/>
  <c r="S13" i="2"/>
  <c r="S14" i="2"/>
  <c r="S15" i="2"/>
  <c r="S16" i="2"/>
  <c r="S17" i="2"/>
  <c r="S18" i="2"/>
  <c r="S19" i="2"/>
  <c r="S20" i="2"/>
  <c r="R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G18" i="5"/>
  <c r="G3" i="9"/>
  <c r="H30" i="4"/>
  <c r="G30" i="4"/>
  <c r="I18" i="5"/>
  <c r="J87" i="7"/>
  <c r="R103" i="1" l="1"/>
</calcChain>
</file>

<file path=xl/sharedStrings.xml><?xml version="1.0" encoding="utf-8"?>
<sst xmlns="http://schemas.openxmlformats.org/spreadsheetml/2006/main" count="2141" uniqueCount="916">
  <si>
    <t>序号</t>
    <phoneticPr fontId="3" type="noConversion"/>
  </si>
  <si>
    <t>论文类型</t>
  </si>
  <si>
    <t>论文题目</t>
  </si>
  <si>
    <t>成果归属单位</t>
  </si>
  <si>
    <t>第一作者类型</t>
  </si>
  <si>
    <t>类型分</t>
    <phoneticPr fontId="3" type="noConversion"/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</si>
  <si>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</si>
  <si>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</si>
  <si>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</si>
  <si>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</si>
  <si>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</si>
  <si>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</si>
  <si>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  <phoneticPr fontId="3" type="noConversion"/>
  </si>
  <si>
    <t>学校署名</t>
  </si>
  <si>
    <t>版面</t>
  </si>
  <si>
    <t>版面分</t>
    <phoneticPr fontId="3" type="noConversion"/>
  </si>
  <si>
    <t>备注</t>
  </si>
  <si>
    <t>分值</t>
    <phoneticPr fontId="3" type="noConversion"/>
  </si>
  <si>
    <t>论文集</t>
  </si>
  <si>
    <t>电子信息学院</t>
  </si>
  <si>
    <t>本校老师</t>
  </si>
  <si>
    <t>宋洁</t>
  </si>
  <si>
    <t>省市级学术会议论文集</t>
  </si>
  <si>
    <t>第一单位</t>
  </si>
  <si>
    <t>正常版面</t>
  </si>
  <si>
    <t>陈智鹏</t>
  </si>
  <si>
    <t>陈智鹏,Hu Li(外),Jianhong Shi(外),Guihua Zeng(外)</t>
  </si>
  <si>
    <t>Proceedings of SPIE - The International Society for Optical Engineering</t>
  </si>
  <si>
    <t>学术会议论文集（国际）</t>
  </si>
  <si>
    <t>第二单位</t>
  </si>
  <si>
    <t>迟冬祥</t>
  </si>
  <si>
    <t>范光宇</t>
  </si>
  <si>
    <t>范光宇,陈惠芳(外),谢磊(外)</t>
  </si>
  <si>
    <t>WUWNET2013</t>
  </si>
  <si>
    <t>范光宇,朱建伟(外),孙强</t>
  </si>
  <si>
    <t>2013-11-17</t>
  </si>
  <si>
    <t>ICCT2013</t>
  </si>
  <si>
    <t>Remote Wireless Monitoring System for Wind Turbine</t>
  </si>
  <si>
    <t>胡兰馨</t>
  </si>
  <si>
    <t>胡兰馨,冯海波(学),尹海猛(学)</t>
  </si>
  <si>
    <t>2013-08-17</t>
  </si>
  <si>
    <t>李健</t>
  </si>
  <si>
    <t>李健,Chen He(外),Lingge Jiang(外)</t>
  </si>
  <si>
    <t>2013-04-07</t>
  </si>
  <si>
    <t>刘文红</t>
  </si>
  <si>
    <t>外校人员</t>
  </si>
  <si>
    <t>学生</t>
  </si>
  <si>
    <t>肖薇</t>
  </si>
  <si>
    <t>肖薇(学),计春雷,李建敦</t>
  </si>
  <si>
    <t>2012-12-27</t>
  </si>
  <si>
    <t>Sensors,Measurment and Intelligent Materials</t>
  </si>
  <si>
    <t>期刊论文</t>
  </si>
  <si>
    <t>徐军玲</t>
  </si>
  <si>
    <t>胡静</t>
  </si>
  <si>
    <t>技术教育研究</t>
  </si>
  <si>
    <t>胡之惠</t>
  </si>
  <si>
    <t>全国核心期刊</t>
  </si>
  <si>
    <t>李建敦</t>
  </si>
  <si>
    <t>电子学报</t>
  </si>
  <si>
    <t>连志刚</t>
  </si>
  <si>
    <t>中国激光</t>
  </si>
  <si>
    <t>王小刚</t>
  </si>
  <si>
    <t>赵莹</t>
  </si>
  <si>
    <t>合肥工业大学学报.自然科学版</t>
  </si>
  <si>
    <t>强激光与粒子束</t>
  </si>
  <si>
    <t>超常介质中三、五阶非线性引起的交叉相位调制的非稳定性</t>
  </si>
  <si>
    <t>刘颖</t>
  </si>
  <si>
    <t>刘颖(外),余传禧(外),胡之惠,薛燕陵(外)</t>
  </si>
  <si>
    <t>2013-06-10</t>
  </si>
  <si>
    <t>光学学报</t>
  </si>
  <si>
    <t>陈年生</t>
  </si>
  <si>
    <t>上海电机学院学报</t>
  </si>
  <si>
    <t>贾铁军</t>
  </si>
  <si>
    <t>李渊</t>
  </si>
  <si>
    <t>刘红</t>
  </si>
  <si>
    <t>2013-11-07</t>
  </si>
  <si>
    <t>饶蕾</t>
  </si>
  <si>
    <t>肖骁琦</t>
  </si>
  <si>
    <t>熊鹏</t>
  </si>
  <si>
    <t>徐刚</t>
  </si>
  <si>
    <t>杨志和</t>
  </si>
  <si>
    <t>2013-07-25</t>
  </si>
  <si>
    <t>省市级学术刊物</t>
  </si>
  <si>
    <t>新校园</t>
  </si>
  <si>
    <t>学园</t>
  </si>
  <si>
    <t>李艳刚</t>
  </si>
  <si>
    <t>2013-11-20</t>
  </si>
  <si>
    <t>科学时代</t>
  </si>
  <si>
    <t>福建电脑</t>
  </si>
  <si>
    <t>现代教育科学（高教研究）</t>
  </si>
  <si>
    <t>张爱芹</t>
  </si>
  <si>
    <t>计算机光盘软件与应用</t>
  </si>
  <si>
    <t>赵惠</t>
  </si>
  <si>
    <t>商情</t>
  </si>
  <si>
    <t>陈智鹏,Hu Li(外),李渊,Jianhong Shi(外),Guihua Zeng(外)</t>
  </si>
  <si>
    <t>2013-07-01</t>
  </si>
  <si>
    <t>OPTICAL ENGINEERING</t>
  </si>
  <si>
    <t>一般学术刊物（国际）</t>
  </si>
  <si>
    <t>2013-05-01</t>
  </si>
  <si>
    <t>Nested Quantum Error Correction Codes via Subgraphs</t>
  </si>
  <si>
    <t>2013-10-27</t>
  </si>
  <si>
    <t>International Journal of Theoretical Physics</t>
  </si>
  <si>
    <t>Applied Mechanics and Materials</t>
  </si>
  <si>
    <t>熊玉梅</t>
  </si>
  <si>
    <t>熊玉梅,李超(外)</t>
  </si>
  <si>
    <t>2013-02-15</t>
  </si>
  <si>
    <t>Journal of Convergence Information Technology</t>
  </si>
  <si>
    <t>熊玉梅,李超(外),陈一民(外)</t>
  </si>
  <si>
    <t>JOURNAL OF INFORMATION &amp; COMPUTATIONAAL SCIENCE</t>
  </si>
  <si>
    <t>陈惠芳</t>
  </si>
  <si>
    <t>论文收录</t>
  </si>
  <si>
    <t>收录分</t>
    <phoneticPr fontId="3" type="noConversion"/>
  </si>
  <si>
    <t>版面分</t>
    <phoneticPr fontId="3" type="noConversion"/>
  </si>
  <si>
    <t>分值</t>
    <phoneticPr fontId="3" type="noConversion"/>
  </si>
  <si>
    <t>EI</t>
  </si>
  <si>
    <t>计春雷</t>
  </si>
  <si>
    <t>SCI</t>
  </si>
  <si>
    <t>2012-11-01</t>
  </si>
  <si>
    <t>赵雷</t>
  </si>
  <si>
    <t>Advanced Materials Research</t>
  </si>
  <si>
    <t>序号</t>
  </si>
  <si>
    <t>项目编号</t>
  </si>
  <si>
    <t>项目名称</t>
  </si>
  <si>
    <t>项目来源</t>
  </si>
  <si>
    <t>合同金额（万元）</t>
  </si>
  <si>
    <t>到款金额（万元）</t>
  </si>
  <si>
    <t>上海电机-斐讯共建信息技术研究所</t>
  </si>
  <si>
    <t>上海斐讯数据通信技术有限公司</t>
  </si>
  <si>
    <t>蒋建军</t>
  </si>
  <si>
    <t>银行批量业务审计方法研究</t>
  </si>
  <si>
    <t>顾青</t>
  </si>
  <si>
    <t>上海毕咨信息技术有限公司</t>
  </si>
  <si>
    <t>时控开关研究</t>
  </si>
  <si>
    <t>上海聚荧电子科技有限公司</t>
  </si>
  <si>
    <t>金属材料分析测试</t>
  </si>
  <si>
    <t>远源机械（上海）有限公司</t>
  </si>
  <si>
    <t>上海航空电器有限公司</t>
  </si>
  <si>
    <t>负责人</t>
    <phoneticPr fontId="2" type="noConversion"/>
  </si>
  <si>
    <t>分值</t>
    <phoneticPr fontId="2" type="noConversion"/>
  </si>
  <si>
    <t>序号</t>
    <phoneticPr fontId="8" type="noConversion"/>
  </si>
  <si>
    <t>项目编号</t>
    <phoneticPr fontId="8" type="noConversion"/>
  </si>
  <si>
    <t>项目来源</t>
    <phoneticPr fontId="8" type="noConversion"/>
  </si>
  <si>
    <t>项目总经费（万元）</t>
    <phoneticPr fontId="8" type="noConversion"/>
  </si>
  <si>
    <t>到款金额（万元）</t>
    <phoneticPr fontId="8" type="noConversion"/>
  </si>
  <si>
    <t>每万元分值</t>
    <phoneticPr fontId="8" type="noConversion"/>
  </si>
  <si>
    <t>考核分值</t>
    <phoneticPr fontId="8" type="noConversion"/>
  </si>
  <si>
    <t>项目名称</t>
    <phoneticPr fontId="8" type="noConversion"/>
  </si>
  <si>
    <t>负责人</t>
    <phoneticPr fontId="8" type="noConversion"/>
  </si>
  <si>
    <t>申请人</t>
  </si>
  <si>
    <t>申请名称</t>
  </si>
  <si>
    <t>申请号/专利号</t>
  </si>
  <si>
    <t>专利类型</t>
  </si>
  <si>
    <t>授权日期</t>
    <phoneticPr fontId="8" type="noConversion"/>
  </si>
  <si>
    <t>奖励金额
(单位:元)</t>
    <phoneticPr fontId="8" type="noConversion"/>
  </si>
  <si>
    <t>备注</t>
    <phoneticPr fontId="8" type="noConversion"/>
  </si>
  <si>
    <t>上海电机学院</t>
  </si>
  <si>
    <t>实用新型</t>
  </si>
  <si>
    <t>上海电机学院
华东师范大学</t>
    <phoneticPr fontId="8" type="noConversion"/>
  </si>
  <si>
    <t>上海电机学院</t>
    <phoneticPr fontId="8" type="noConversion"/>
  </si>
  <si>
    <t>上海电机学院</t>
    <phoneticPr fontId="8" type="noConversion"/>
  </si>
  <si>
    <t>上海电机学院</t>
    <phoneticPr fontId="8" type="noConversion"/>
  </si>
  <si>
    <t>胡秀娟</t>
  </si>
  <si>
    <t>孟银阔</t>
  </si>
  <si>
    <t>郭煦</t>
  </si>
  <si>
    <t>王海军</t>
  </si>
  <si>
    <t>钟旭</t>
  </si>
  <si>
    <t>上海电机学院</t>
    <phoneticPr fontId="8" type="noConversion"/>
  </si>
  <si>
    <t>黎明</t>
  </si>
  <si>
    <t>发明（设计）人</t>
    <phoneticPr fontId="2" type="noConversion"/>
  </si>
  <si>
    <t>专利状态</t>
    <phoneticPr fontId="8" type="noConversion"/>
  </si>
  <si>
    <t>分值</t>
    <phoneticPr fontId="8" type="noConversion"/>
  </si>
  <si>
    <t>申请日期</t>
    <phoneticPr fontId="2" type="noConversion"/>
  </si>
  <si>
    <t>基于金属表面等离子体激元的薄膜太阳能电池研究</t>
  </si>
  <si>
    <t>14AZ30</t>
  </si>
  <si>
    <t>分组密码和哈希函数的结构化分析</t>
  </si>
  <si>
    <t>罗宜元</t>
  </si>
  <si>
    <t>国家自然基金委青年基金项目</t>
  </si>
  <si>
    <t>12AZ23</t>
  </si>
  <si>
    <t>基于差错控制的量子保密通信及其网络化研究</t>
  </si>
  <si>
    <t>国家自然科学基金项目</t>
  </si>
  <si>
    <t>备注</t>
    <phoneticPr fontId="2" type="noConversion"/>
  </si>
  <si>
    <t>10A203</t>
  </si>
  <si>
    <t>14AZ32</t>
  </si>
  <si>
    <t>港口调度及其优化算法研究</t>
  </si>
  <si>
    <t>教育部人文社科青年基金项目</t>
  </si>
  <si>
    <t>基于离散型PSO算法制造业负荷平衡优化研究</t>
  </si>
  <si>
    <t>上海市自然基金项目</t>
  </si>
  <si>
    <t>14AZ08</t>
  </si>
  <si>
    <t>14AZ16</t>
  </si>
  <si>
    <t>14AZ20</t>
  </si>
  <si>
    <t>14AZ23</t>
  </si>
  <si>
    <t>11AZ03</t>
  </si>
  <si>
    <t>上海市教育委员会科研创新项目</t>
  </si>
  <si>
    <t>大色域显示系统中色彩管理理论与技术研究</t>
  </si>
  <si>
    <t>上海高校青年教师培养资助计划项目</t>
  </si>
  <si>
    <t>基于金属/介质表面等离子体激元的薄膜太阳能电池研究</t>
  </si>
  <si>
    <t>面向信息物理系统的物流即服务研究</t>
  </si>
  <si>
    <t>船舶制造业主计划搭载网络与生产调度的优化技术研究</t>
  </si>
  <si>
    <t>上海市教委科研创新项目</t>
  </si>
  <si>
    <t>到款额占总额的比例</t>
    <phoneticPr fontId="8" type="noConversion"/>
  </si>
  <si>
    <t>每项分值</t>
    <phoneticPr fontId="8" type="noConversion"/>
  </si>
  <si>
    <t>Sliding mode observer based sensorless control of permanent magnet synchronous motor</t>
  </si>
  <si>
    <t>A measuring study of luminosity &amp; chromaticity performance for laser display systems</t>
  </si>
  <si>
    <t>基于非线性变换的自适应时间延迟估计</t>
  </si>
  <si>
    <t>Identification of protein complexes algorithm based on random walk model</t>
  </si>
  <si>
    <t>一种新型的苹果分类系统设计</t>
  </si>
  <si>
    <t>The application of the wind turbine blade vibration condition monitoring based on wavelet analysis</t>
  </si>
  <si>
    <t>文章</t>
  </si>
  <si>
    <t>一种基于ZnO/graphene纳米复合材料紫外光探测器的制备与实现</t>
  </si>
  <si>
    <t>A Natural Image Pointillism with Controlled Ellipse Dots</t>
  </si>
  <si>
    <t>基于GPU透传的图形工作站共享技术研究</t>
  </si>
  <si>
    <t>Contextual Little Patch Feature Learning Method for Target Classification and Retrieval</t>
  </si>
  <si>
    <t>外侧膝状体细胞对边缘的响应模型</t>
  </si>
  <si>
    <t>面向求解最短路径问题的分布式算法</t>
  </si>
  <si>
    <t>公共自行车租赁系统的设计</t>
  </si>
  <si>
    <t>物联网的边界计算模型：雾计算</t>
  </si>
  <si>
    <t>教育云的本体设计、开发与评价</t>
  </si>
  <si>
    <t>优秀班集体班委特点研究</t>
  </si>
  <si>
    <t>大学章程中的规则意识内涵与建构</t>
  </si>
  <si>
    <t>技术应用型本科人才培养途径研究</t>
  </si>
  <si>
    <t>Continuous Variable Quantum Secure Direct Communication in Non-Markovian Channel.pdf</t>
  </si>
  <si>
    <t>企业安全生产信息化管理体系的探讨</t>
  </si>
  <si>
    <t>基于AIS和北斗的数据采集方案研究</t>
  </si>
  <si>
    <t>基于安卓的幼儿园监控系统设计与实现</t>
  </si>
  <si>
    <t>Joint Remote State Preparation of a Qubit State via a W State Using Single-atom Rotation Operations</t>
  </si>
  <si>
    <t>A Secure and Fair Resource Allocation Model under Hybrid Cloud Environment</t>
  </si>
  <si>
    <t>Objective Measurement of Image Degradation Caused by Optical Transmission Effects</t>
  </si>
  <si>
    <t>图书温湿度智能控制系统研究与设计</t>
  </si>
  <si>
    <t>Cluster massive small data for IOT</t>
  </si>
  <si>
    <t>A Cloud Computing Resource Scheduling Scheme Based on Estimation of Distribution Algorithm</t>
  </si>
  <si>
    <t>高校生态文明教育面临的问题及对策建议</t>
  </si>
  <si>
    <t>on Capacity and Delay Scaling Laws in Underwater Acoustic Networks</t>
  </si>
  <si>
    <t>A Source-based Data Aggregation Algorithm for Wireless Sensor Networks</t>
  </si>
  <si>
    <t>双向中继系统的中断概率分析</t>
  </si>
  <si>
    <t>基于Arduino Mini Pro的无人机驾驶系统的研究与实现</t>
  </si>
  <si>
    <t>基于安卓的智能翻身床控制系统的开发</t>
  </si>
  <si>
    <t>Discovering Comprehensible Classification Rules for Network Abonmaly Detection Using Management Information Base</t>
  </si>
  <si>
    <t>青少年学生社会责任感教育层次性探析</t>
  </si>
  <si>
    <t>新一代数字校园网络基础平台研究与实现</t>
  </si>
  <si>
    <t>一种小型磁谐振式无线电能传输系统的实现研究</t>
  </si>
  <si>
    <t>A Details Enhancement Rendering Method for Pointillism</t>
  </si>
  <si>
    <t>一种基于无线传感器网络的室内定位算法</t>
  </si>
  <si>
    <t>增强现实中的虚实交互碰撞检测技术研究</t>
  </si>
  <si>
    <t>基于自适应特征选择的人脸图像识别算法</t>
  </si>
  <si>
    <t>一种洗衣机安全保护装置的设计与研发</t>
  </si>
  <si>
    <t>Java系列课程的教学改革探索</t>
  </si>
  <si>
    <t>Analysis of the Fault Diagnosis Method for Wind Turbine Generator Bearing Based on Improved Wavelet Packet-BP Neural Network</t>
  </si>
  <si>
    <t>基于FPGA的北斗卫星信号接收机设计</t>
  </si>
  <si>
    <t>基于OpenStack的地方志电子资源云存储研究与实现</t>
  </si>
  <si>
    <t>网络工程专业的网络编程课程教学与改革</t>
  </si>
  <si>
    <t>技术本科“《大型数据库》”课程教学改革探索</t>
  </si>
  <si>
    <t>基于光纤通信实验平台的计算机数据传输实现</t>
  </si>
  <si>
    <t>刍议计算机网络信息化管理</t>
  </si>
  <si>
    <t>浅谈物联网在智能家居中的应用</t>
  </si>
  <si>
    <t>技能型人才如何改变“一考定终身”观念</t>
  </si>
  <si>
    <t>基于SaaS的物流信息交互平台设计研究</t>
  </si>
  <si>
    <t>The Design and Implementation of Cloud Computing Model and Platform</t>
  </si>
  <si>
    <t>多频无线电引信速度补偿算法研究</t>
  </si>
  <si>
    <t>Design and verification of LSR module in laser display</t>
  </si>
  <si>
    <t>Wind Power Allocation Based on Predictive Power Correction</t>
  </si>
  <si>
    <t>电力二次系统主动安全防御模型及体系结构</t>
  </si>
  <si>
    <t>无线局域网组建与应用</t>
  </si>
  <si>
    <t>Design of &amp;#64258;y’s-eye lens for LCOS laser display</t>
  </si>
  <si>
    <t>高校图书馆的开放知识服务架构设计</t>
  </si>
  <si>
    <t>激光显示照明光路中复眼透镜的设计</t>
  </si>
  <si>
    <t>综合实验教学中培养学生动手能力</t>
  </si>
  <si>
    <t>谈现代中小型企业办公自动化的新特点</t>
  </si>
  <si>
    <t>无人机圆形阵列天线的测向研究</t>
  </si>
  <si>
    <t>激光投影显示中光棒匀光的照明光路设计</t>
  </si>
  <si>
    <t>通信工程专业综合实验方案的探索</t>
  </si>
  <si>
    <t>图书馆为高校学科群建设信息中心的探讨</t>
  </si>
  <si>
    <t>船舶制造搭载网络研究及其信息系统设计</t>
  </si>
  <si>
    <t>Super-resolution thermal ghost imaging based on deconvolution</t>
  </si>
  <si>
    <t>风电场层有功功率的协调控制策略</t>
  </si>
  <si>
    <t>激光显示色彩管理及其标准</t>
  </si>
  <si>
    <t>浅谈嵌入式数据库的技术特点及发展趋势</t>
  </si>
  <si>
    <t>手持式激光光色性能测量系统实现及误差分析</t>
  </si>
  <si>
    <t>An Efficient Entropy-based Network Anomaly Detection Method Using MIB</t>
  </si>
  <si>
    <t>90后大学生职业价值观的研究分析</t>
  </si>
  <si>
    <t>基于单片机的远近光自动转换系统设计</t>
  </si>
  <si>
    <t>基于Android的温室监测系统</t>
  </si>
  <si>
    <t>基于心理弹性理论的高校资助育人范式转换</t>
  </si>
  <si>
    <t>3dmax与OpenGL结合的虚拟现实校园的研究</t>
  </si>
  <si>
    <t>一种彩色图像的主基元图模型和提取算法</t>
  </si>
  <si>
    <t>Ziyang  Jin</t>
  </si>
  <si>
    <t>林志杰</t>
  </si>
  <si>
    <t>Bin Zhang</t>
  </si>
  <si>
    <t>叶小亮</t>
  </si>
  <si>
    <t>Nan Yao</t>
  </si>
  <si>
    <t>任远</t>
  </si>
  <si>
    <t>陈群贤</t>
  </si>
  <si>
    <t>杨宇</t>
  </si>
  <si>
    <t>徐娜</t>
  </si>
  <si>
    <t>周明亮</t>
  </si>
  <si>
    <t>昌凯</t>
  </si>
  <si>
    <t>Tao xin</t>
  </si>
  <si>
    <t>林晓晨</t>
  </si>
  <si>
    <t>周志浩</t>
  </si>
  <si>
    <t>史颖超</t>
  </si>
  <si>
    <t>郑盼龙</t>
  </si>
  <si>
    <t>张伟</t>
  </si>
  <si>
    <t>张斌</t>
  </si>
  <si>
    <t>刘中华</t>
  </si>
  <si>
    <t>唐章武</t>
  </si>
  <si>
    <t>马煜</t>
  </si>
  <si>
    <t>施瑛</t>
  </si>
  <si>
    <t>费宏慧</t>
  </si>
  <si>
    <t>李艳梅</t>
  </si>
  <si>
    <t>严莉莉</t>
  </si>
  <si>
    <t>冯兆红</t>
  </si>
  <si>
    <t>张春强</t>
  </si>
  <si>
    <t>倪清清</t>
  </si>
  <si>
    <t>王蔚生</t>
  </si>
  <si>
    <t>秦伟</t>
  </si>
  <si>
    <t>孙长俐</t>
  </si>
  <si>
    <t>沈力成</t>
  </si>
  <si>
    <t>李小刚</t>
  </si>
  <si>
    <t>闫晓琪</t>
  </si>
  <si>
    <t>Ziyang  Jin(学),Chaowei Guo(外),刘红</t>
  </si>
  <si>
    <t>2014-12-31</t>
  </si>
  <si>
    <t>国际会议ICSAI2014</t>
  </si>
  <si>
    <t>刘红,Weisheng Wang(外)</t>
  </si>
  <si>
    <t>The 2014 International Symposium on Systems and Computer Technology (ISSCT 2014)</t>
  </si>
  <si>
    <t>刘文红,雷鹏(学),张帅(学),郭冬梅(外),邱天爽(外)</t>
  </si>
  <si>
    <t>林志杰,任远,董宣彤(学)</t>
  </si>
  <si>
    <t>2014-12-30</t>
  </si>
  <si>
    <t>ICSAI2014</t>
  </si>
  <si>
    <t>胡静,罗宜元,宁建红</t>
  </si>
  <si>
    <t>Bin Zhang(外),刘红</t>
  </si>
  <si>
    <t>2014-12-25</t>
  </si>
  <si>
    <t>The 2014 International Symposium on Systems and Computer Technology (ISSAI2014)</t>
  </si>
  <si>
    <t>2014-12-21</t>
  </si>
  <si>
    <t>Advances in Multimedia</t>
  </si>
  <si>
    <t>蒋建军,丁志锋</t>
  </si>
  <si>
    <t>2014-12-16</t>
  </si>
  <si>
    <t>计算机工程</t>
  </si>
  <si>
    <t>Nan Yao(外),刘中华</t>
  </si>
  <si>
    <t>2014-12-15</t>
  </si>
  <si>
    <t>Journal of Computational Information Systems</t>
  </si>
  <si>
    <t>2014-12-10</t>
  </si>
  <si>
    <t>2014-12-08</t>
  </si>
  <si>
    <t>计算机技术与发展</t>
  </si>
  <si>
    <t>杨志和,陈强(学)</t>
  </si>
  <si>
    <t>物联网技术</t>
  </si>
  <si>
    <t>李艳刚,严海蔚(学)</t>
  </si>
  <si>
    <t>2014-12-03</t>
  </si>
  <si>
    <t>2014-12-01</t>
  </si>
  <si>
    <t>上海电机学院报</t>
  </si>
  <si>
    <t>中国电子商情</t>
  </si>
  <si>
    <t>李渊,计春雷,吉顺如,徐曼涛(外)</t>
  </si>
  <si>
    <t>2014-11-29</t>
  </si>
  <si>
    <t>杨宇,王坚(外)</t>
  </si>
  <si>
    <t>2014-11-28</t>
  </si>
  <si>
    <t>机电产品开发与创新</t>
  </si>
  <si>
    <t>徐娜(学),刘中华,潘月强(学),孙世尧(学),宋赣祥(学)</t>
  </si>
  <si>
    <t>2014-11-25</t>
  </si>
  <si>
    <t>电脑知识与技术</t>
  </si>
  <si>
    <t>周明亮(学),朱一群,岑宝周(学)</t>
  </si>
  <si>
    <t>2014-11-15</t>
  </si>
  <si>
    <t>电子技术与软件工程</t>
  </si>
  <si>
    <t>肖骁琦,林晓晨,李渊</t>
  </si>
  <si>
    <t>2014年第二届国际系统与信息大会</t>
  </si>
  <si>
    <t>赵雷,王福(外),范凯凯(学)</t>
  </si>
  <si>
    <t>The 2014 International Conference on Systems and Informatics (ICSAI 2014)</t>
  </si>
  <si>
    <t>黎明,杨杰(外)</t>
  </si>
  <si>
    <t>ICSAI 2014</t>
  </si>
  <si>
    <t>昌凯(学),薛栋梁,孙强,陈年生,高云伟(外),程家林</t>
  </si>
  <si>
    <t>计算机科学</t>
  </si>
  <si>
    <t>Tao xin(学),计春雷</t>
  </si>
  <si>
    <t>2014 2nd International Conference on Systems and Informatics</t>
  </si>
  <si>
    <t>陈年生,方晓平(外),汪鑫</t>
  </si>
  <si>
    <t>Proceedings of 2014 2nd International Conference on Systems and Informatics</t>
  </si>
  <si>
    <t>2014-11-13</t>
  </si>
  <si>
    <t>科学导报。教育论坛</t>
  </si>
  <si>
    <t>2014-11-11</t>
  </si>
  <si>
    <t>WUWNET2014</t>
  </si>
  <si>
    <t>范光宇,刘文红</t>
  </si>
  <si>
    <t>2014-11-05</t>
  </si>
  <si>
    <t>林晓晨,肖骁琦</t>
  </si>
  <si>
    <t>2014-11-01</t>
  </si>
  <si>
    <t>周志浩(学),汪鑫</t>
  </si>
  <si>
    <t>2014-10-31</t>
  </si>
  <si>
    <t>周明亮(学),汪鑫</t>
  </si>
  <si>
    <t>赵雷,倪理顺(外)</t>
  </si>
  <si>
    <t>2014-10-26</t>
  </si>
  <si>
    <t>2014 the 7th International Conference on Information Management, Innovation Management and Industrial Engineering (ICIII2014)</t>
  </si>
  <si>
    <t>2014-10-20</t>
  </si>
  <si>
    <t>2014-10-16</t>
  </si>
  <si>
    <t>中国教育信息化</t>
  </si>
  <si>
    <t>郑盼龙(学),迟冬祥</t>
  </si>
  <si>
    <t>2014-10-14</t>
  </si>
  <si>
    <t>机电工程</t>
  </si>
  <si>
    <t>迟冬祥,刘华(外)</t>
  </si>
  <si>
    <t>The 2014 7th International Congress on Image and Signal Processing</t>
  </si>
  <si>
    <t>张伟(学),孙强</t>
  </si>
  <si>
    <t>2014-10-13</t>
  </si>
  <si>
    <t>张斌(学),赵孟德</t>
  </si>
  <si>
    <t>2014-10-11</t>
  </si>
  <si>
    <t>刘中华,姚楠(外),刘文红</t>
  </si>
  <si>
    <t>2014-10-01</t>
  </si>
  <si>
    <t>唐章武(学),贾铁军</t>
  </si>
  <si>
    <t>2014-09-28</t>
  </si>
  <si>
    <t>2014-09-25</t>
  </si>
  <si>
    <t>陈群贤,叶明星(学)</t>
  </si>
  <si>
    <t>2014-09-23</t>
  </si>
  <si>
    <t>Intelligent Computing for Sustainable Energy and Environment, ICSEE 2014</t>
  </si>
  <si>
    <t>刘中华,刘文红</t>
  </si>
  <si>
    <t>2014-09-20</t>
  </si>
  <si>
    <t>数字技术与应用</t>
  </si>
  <si>
    <t>马煜(学),汪鑫,吴金娟(外)</t>
  </si>
  <si>
    <t>2014-09-19</t>
  </si>
  <si>
    <t>胡静,赵雷,罗宜元,赵莹</t>
  </si>
  <si>
    <t>2014-09-18</t>
  </si>
  <si>
    <t>计算机教育</t>
  </si>
  <si>
    <t>胡静,辜碧容,宁建红</t>
  </si>
  <si>
    <t>2014-09-16</t>
  </si>
  <si>
    <t>网络安全技术与应用</t>
  </si>
  <si>
    <t>2014-09-15</t>
  </si>
  <si>
    <t>信息与电脑</t>
  </si>
  <si>
    <t>2014-09-11</t>
  </si>
  <si>
    <t>新课程研究</t>
  </si>
  <si>
    <t>严莉莉(学),连志刚,胡佳韡(学),高效益(学)</t>
  </si>
  <si>
    <t>2014-09-02</t>
  </si>
  <si>
    <t>物流技术与应用</t>
  </si>
  <si>
    <t>2014-09-01</t>
  </si>
  <si>
    <t>胡秀娟,邓甲昊(外),计春雷</t>
  </si>
  <si>
    <t>兵工自动化</t>
  </si>
  <si>
    <t>刘红,叶小亮,Chang-li  Sun(外),Wei-sheng  Wang(外)</t>
  </si>
  <si>
    <t>2014-08-30</t>
  </si>
  <si>
    <t>optik</t>
  </si>
  <si>
    <t>冯兆红(学),贾铁军</t>
  </si>
  <si>
    <t>2014-08-28</t>
  </si>
  <si>
    <t>贾铁军,冯兆红(学),肖惜明(学),张福杰(学)</t>
  </si>
  <si>
    <t>刘红,Sun  Changli(外),Wang  Weisheng(外),Zheng  Jian(外)</t>
  </si>
  <si>
    <t>2014-08-20</t>
  </si>
  <si>
    <t>徐军玲,徐荣华</t>
  </si>
  <si>
    <t>2014-08-15</t>
  </si>
  <si>
    <t>图书馆杂志</t>
  </si>
  <si>
    <t>CSSCI</t>
  </si>
  <si>
    <t>2014-08-10</t>
  </si>
  <si>
    <t>熊鹏,李建敦</t>
  </si>
  <si>
    <t>2014-08-05</t>
  </si>
  <si>
    <t>2014-08-01</t>
  </si>
  <si>
    <t>胡秀娟,桑会平(外),周志锋(外)</t>
  </si>
  <si>
    <t>刘红,王蔚生(外),郑 健(外)</t>
  </si>
  <si>
    <t>2014-07-26</t>
  </si>
  <si>
    <t>2014-07-25</t>
  </si>
  <si>
    <t>2014-07-15</t>
  </si>
  <si>
    <t>中国科技博览</t>
  </si>
  <si>
    <t>连志刚,伍建新(外),曹宇(学),计春雷</t>
  </si>
  <si>
    <t>2014-07-09</t>
  </si>
  <si>
    <t>中国造船</t>
  </si>
  <si>
    <t>陈智鹏,石剑虹(外),李渊,李晴(学),曾贵华(外)</t>
  </si>
  <si>
    <t>2014-07-01</t>
  </si>
  <si>
    <t>THE EUROPEAN PHYSICAL JOURNAL APPLIED PHYSICS</t>
  </si>
  <si>
    <t>2014-06-28</t>
  </si>
  <si>
    <t>王蔚生(外),刘红</t>
  </si>
  <si>
    <t>2014-06-27</t>
  </si>
  <si>
    <t>信息技术与标准化杂志</t>
  </si>
  <si>
    <t>2014-06-18</t>
  </si>
  <si>
    <t>技术与市场</t>
  </si>
  <si>
    <t>孙长俐(外),刘红</t>
  </si>
  <si>
    <t>2014-06-10</t>
  </si>
  <si>
    <t>光学仪器</t>
  </si>
  <si>
    <t>赵雷,王福(外)</t>
  </si>
  <si>
    <t>2014-05-16</t>
  </si>
  <si>
    <t>2014 International Conference on Progress in Informatics and Computing</t>
  </si>
  <si>
    <t>2014-05-15</t>
  </si>
  <si>
    <t>上海市新建本科高校职业生涯教育论文集</t>
  </si>
  <si>
    <t>沈力成(学),莫振龙(学),周翔(学),苏庆刚,周琦玢(外)</t>
  </si>
  <si>
    <t>2014-05-05</t>
  </si>
  <si>
    <t>李小刚(学),李健,王淮亭</t>
  </si>
  <si>
    <t>2014-05-01</t>
  </si>
  <si>
    <t>2014-04-30</t>
  </si>
  <si>
    <t>思想理论教育</t>
  </si>
  <si>
    <t>闫晓琪(学),齐凡(学),刘红</t>
  </si>
  <si>
    <t>2014-04-24</t>
  </si>
  <si>
    <t>赵莹,迟冬祥,胡静</t>
  </si>
  <si>
    <t>2014-04-04</t>
  </si>
  <si>
    <t>A Discrete Particle Swarm Optimization Algorithm for Job-Shop Scheduling Problem to Maximizing production</t>
  </si>
  <si>
    <t>基于类粒子群算法的集装箱装载模型优化研究</t>
  </si>
  <si>
    <t>A Unified Method for Finding Impossible Differentials of Block Cipher Structures</t>
  </si>
  <si>
    <t>90后大学生终身学习意识的研究分析</t>
  </si>
  <si>
    <t>新形势下提升大学生理想信念教育时效性研究</t>
  </si>
  <si>
    <t>Adaboost Based Dissimilarity Learning</t>
  </si>
  <si>
    <t>Exploration on the Course Construction of “Advanced Programming Language Design” in Colleges</t>
  </si>
  <si>
    <t>基于GPS与GSM技术的幼儿园监控系统合计</t>
  </si>
  <si>
    <t>计算机专业学生程序设计能力培养探索</t>
  </si>
  <si>
    <t>应用型本科创新教学若干问题的探讨</t>
  </si>
  <si>
    <t>基于Javamail企业邮件安全管理系统的设计与实现</t>
  </si>
  <si>
    <t>基于图像特征匹配的商品识别算法</t>
  </si>
  <si>
    <t>A Brief Survey on Clustering Algorithms</t>
  </si>
  <si>
    <t>吉顺如</t>
  </si>
  <si>
    <t>付军伟</t>
  </si>
  <si>
    <t>连志刚,林蔚天,高叶军(学),焦斌</t>
  </si>
  <si>
    <t>2014-04-01</t>
  </si>
  <si>
    <t>The International Journal of Innovative Computing, Information and Control.</t>
  </si>
  <si>
    <t>连志刚,林蔚天,曹宇(学),计春雷</t>
  </si>
  <si>
    <t>重庆交通大学学报</t>
  </si>
  <si>
    <t>罗宜元, Xuejia Lai(外),zhongming Wu(外),Guang Gong(外)</t>
  </si>
  <si>
    <t>Information Sciences</t>
  </si>
  <si>
    <t>上海电机学院报（慎思）</t>
  </si>
  <si>
    <t>张爱芹,陈献忠</t>
  </si>
  <si>
    <t>2014-03-15</t>
  </si>
  <si>
    <t>吉顺如,任远</t>
  </si>
  <si>
    <t>2014-03-07</t>
  </si>
  <si>
    <t>Information and Communication Technology for Education VolumeII</t>
  </si>
  <si>
    <t>付军伟(学),朱一群</t>
  </si>
  <si>
    <t>2014-02-12</t>
  </si>
  <si>
    <t>科技故事博览&amp;#8226;科技探索</t>
  </si>
  <si>
    <t>计春雷,吉顺如,宋晓勇</t>
  </si>
  <si>
    <t>2014-02-10</t>
  </si>
  <si>
    <t>职业技术教育</t>
  </si>
  <si>
    <t>2014-01-30</t>
  </si>
  <si>
    <t>2014-01-16</t>
  </si>
  <si>
    <t>计算机与现代化</t>
  </si>
  <si>
    <t>任远,吉顺如,林志杰</t>
  </si>
  <si>
    <t>2014-01-01</t>
  </si>
  <si>
    <t>International Conference on Artificial Intelligence and Software Engineering</t>
  </si>
  <si>
    <t>张爱芹,陈献忠,张兰振(外)</t>
  </si>
  <si>
    <t>2013-12-31</t>
  </si>
  <si>
    <t>技术应用型大学生志愿服务上海世博会的收获研究</t>
  </si>
  <si>
    <r>
      <rPr>
        <sz val="10"/>
        <rFont val="宋体"/>
        <family val="3"/>
        <charset val="134"/>
      </rPr>
      <t>第一单位</t>
    </r>
  </si>
  <si>
    <r>
      <rPr>
        <sz val="10"/>
        <rFont val="宋体"/>
        <family val="3"/>
        <charset val="134"/>
      </rPr>
      <t>正常版面</t>
    </r>
  </si>
  <si>
    <t>Quantitative Verification of the Bounded Retransimission Protocol</t>
  </si>
  <si>
    <t>Computer Engineering and Networking Proceedings of the 2013 Internationa Conference on Computer Engineering and Network</t>
  </si>
  <si>
    <r>
      <rPr>
        <sz val="10"/>
        <rFont val="宋体"/>
        <family val="3"/>
        <charset val="134"/>
      </rPr>
      <t>增刊</t>
    </r>
  </si>
  <si>
    <r>
      <rPr>
        <sz val="10"/>
        <rFont val="宋体"/>
        <family val="3"/>
        <charset val="134"/>
      </rPr>
      <t>专刊</t>
    </r>
  </si>
  <si>
    <r>
      <rPr>
        <sz val="10"/>
        <rFont val="宋体"/>
        <family val="3"/>
        <charset val="134"/>
      </rPr>
      <t>第二单位</t>
    </r>
  </si>
  <si>
    <t>Three dimensional ghost imaging with a single-pixel detector(EI）</t>
  </si>
  <si>
    <t>2014-04-02</t>
  </si>
  <si>
    <t>EI检索-An Ocular Artifacts Removal Method Based on Canonical Correlation Analysis and</t>
  </si>
  <si>
    <t>EI检索-Time Delay Estimation for Low SNR Signals with Impulsive Noises Using Fractional Low Order Covariation Sequences</t>
  </si>
  <si>
    <t>EI检索-基于稳健性时间延迟估计的激光测距算法</t>
  </si>
  <si>
    <t>virtual and real interactive collision detection system and method based on artificial immune system</t>
  </si>
  <si>
    <t>Jin Xie</t>
  </si>
  <si>
    <t>赵孟德</t>
  </si>
  <si>
    <t>Jin Xie(外),邱天爽(外),刘文红</t>
  </si>
  <si>
    <t>World Congress on Medical Physics and Biomedical Engineering</t>
  </si>
  <si>
    <t>2012 International Conference on Audio, Language and Image Processing</t>
  </si>
  <si>
    <t>赵孟德,陈一民(外),朱文(学)</t>
  </si>
  <si>
    <t>2013-12-28</t>
  </si>
  <si>
    <t>PROCEEDINGS OF THE 2013 ASIA-PACIFIC COMPUTATIONAL INTELLIGENCE AND INFORMATION TECHNOLOGY CONFERENCE</t>
  </si>
  <si>
    <t>ISTP</t>
  </si>
  <si>
    <t>A Combined Local Best Particle Swarm Optimization Algorithm 收录</t>
  </si>
  <si>
    <t>Transmission Scheduling between Users in Power Line Communication Networks-EI</t>
  </si>
  <si>
    <t>A Bidirectional TDMA Protocol for Underwater Acoustic Sensor Networks-EI</t>
  </si>
  <si>
    <t>A Hybrid Path-Oriented Code Assignment CDMA-Based MAC Protocol for Underwater Acoustic Sensor Networks-SCI</t>
  </si>
  <si>
    <t>连志刚,高叶军(学),计春雷,王学伍(外)</t>
  </si>
  <si>
    <t>2013-11-18</t>
  </si>
  <si>
    <t>Applied Mechanics and Materials July</t>
  </si>
  <si>
    <t>2013-11-13</t>
  </si>
  <si>
    <t>陈惠芳(外),范光宇</t>
  </si>
  <si>
    <t>SENSORS</t>
  </si>
  <si>
    <t>李渊,计春雷</t>
  </si>
  <si>
    <t>Applied Scientific Research and Engineering Developments for Industry</t>
  </si>
  <si>
    <t>Temporal ghost imaging with a chaotic laser（SCI）</t>
  </si>
  <si>
    <t>A New Parallel Collision Detection Algorithm Based on Particle Swarm Optimization -EI</t>
  </si>
  <si>
    <t>An proportional fair resource allocation in OFDM-based Cognitive radio networks under imperfect channel-state information(Ei)</t>
  </si>
  <si>
    <t>A new Parallel Collision Detection Algorithm Based on Genetic Algorithm-EI</t>
  </si>
  <si>
    <t>Design and Implementation of massive data retrieving based on cloud computing platform（EI）</t>
  </si>
  <si>
    <t>云存储中一种基于布局的虚拟磁盘节能调度方法(EI)</t>
  </si>
  <si>
    <t>WCNC2013</t>
  </si>
  <si>
    <t>李建敦,彭俊杰(外),张武(外)</t>
  </si>
  <si>
    <t>国家级</t>
  </si>
  <si>
    <t>分值</t>
  </si>
  <si>
    <t>省部级</t>
  </si>
  <si>
    <t>得分</t>
  </si>
  <si>
    <t>电子信息</t>
  </si>
  <si>
    <t>商学院</t>
  </si>
  <si>
    <t>学院</t>
    <phoneticPr fontId="2" type="noConversion"/>
  </si>
  <si>
    <t>面向智慧家庭服务的共性关键技术研究之大学生应用示范</t>
  </si>
  <si>
    <t>徐余法</t>
  </si>
  <si>
    <t>上海市科委</t>
  </si>
  <si>
    <t>上海市高校青年教师培养资助计划项目</t>
  </si>
  <si>
    <t>李艳霞</t>
  </si>
  <si>
    <t>许云丛</t>
  </si>
  <si>
    <t>任利伟</t>
  </si>
  <si>
    <t>一般</t>
  </si>
  <si>
    <r>
      <t>一种基于</t>
    </r>
    <r>
      <rPr>
        <sz val="12"/>
        <color theme="1"/>
        <rFont val="宋体"/>
        <family val="2"/>
        <charset val="134"/>
        <scheme val="minor"/>
      </rPr>
      <t>人工免疫的初始种群生成并更新方法及系统</t>
    </r>
  </si>
  <si>
    <t>201410029714.5</t>
  </si>
  <si>
    <t>发明专利</t>
  </si>
  <si>
    <t>申请</t>
  </si>
  <si>
    <r>
      <t>连志刚,严</t>
    </r>
    <r>
      <rPr>
        <sz val="12"/>
        <color theme="1"/>
        <rFont val="宋体"/>
        <family val="2"/>
        <charset val="134"/>
        <scheme val="minor"/>
      </rPr>
      <t>莉莉(学),高效益(学),胡佳韡(学)</t>
    </r>
  </si>
  <si>
    <r>
      <t>快速识别</t>
    </r>
    <r>
      <rPr>
        <sz val="12"/>
        <color theme="1"/>
        <rFont val="宋体"/>
        <family val="2"/>
        <charset val="134"/>
        <scheme val="minor"/>
      </rPr>
      <t>分拣系统及方法</t>
    </r>
  </si>
  <si>
    <t>201410099086.8</t>
  </si>
  <si>
    <t>发明专利</t>
    <phoneticPr fontId="8" type="noConversion"/>
  </si>
  <si>
    <r>
      <t>薛栋梁,计</t>
    </r>
    <r>
      <rPr>
        <sz val="12"/>
        <color theme="1"/>
        <rFont val="宋体"/>
        <family val="2"/>
        <charset val="134"/>
        <scheme val="minor"/>
      </rPr>
      <t>春雷,程家林,汪鑫,张春强</t>
    </r>
  </si>
  <si>
    <r>
      <t>一种基于</t>
    </r>
    <r>
      <rPr>
        <sz val="12"/>
        <color theme="1"/>
        <rFont val="宋体"/>
        <family val="2"/>
        <charset val="134"/>
        <scheme val="minor"/>
      </rPr>
      <t>云桌面的高校实验教学平台系统及构造方法</t>
    </r>
  </si>
  <si>
    <t>201410100306.4</t>
  </si>
  <si>
    <r>
      <t>薛栋梁,程</t>
    </r>
    <r>
      <rPr>
        <sz val="12"/>
        <color theme="1"/>
        <rFont val="宋体"/>
        <family val="2"/>
        <charset val="134"/>
        <scheme val="minor"/>
      </rPr>
      <t>家林,张春强,汪鑫</t>
    </r>
  </si>
  <si>
    <r>
      <t>一种基于</t>
    </r>
    <r>
      <rPr>
        <sz val="12"/>
        <color theme="1"/>
        <rFont val="宋体"/>
        <family val="2"/>
        <charset val="134"/>
        <scheme val="minor"/>
      </rPr>
      <t>内存资源供给调度虚拟数量的方法及系统</t>
    </r>
  </si>
  <si>
    <t>201410100308.3</t>
  </si>
  <si>
    <r>
      <t>陈群贤,叶</t>
    </r>
    <r>
      <rPr>
        <sz val="12"/>
        <color theme="1"/>
        <rFont val="宋体"/>
        <family val="2"/>
        <charset val="134"/>
        <scheme val="minor"/>
      </rPr>
      <t>明星(学)</t>
    </r>
  </si>
  <si>
    <r>
      <t>大型风力</t>
    </r>
    <r>
      <rPr>
        <sz val="12"/>
        <color theme="1"/>
        <rFont val="宋体"/>
        <family val="2"/>
        <charset val="134"/>
        <scheme val="minor"/>
      </rPr>
      <t>发电机组状态监测与故障诊断系统</t>
    </r>
  </si>
  <si>
    <t>201410100342.0</t>
  </si>
  <si>
    <r>
      <t>一种物联</t>
    </r>
    <r>
      <rPr>
        <sz val="12"/>
        <color theme="1"/>
        <rFont val="宋体"/>
        <family val="2"/>
        <charset val="134"/>
        <scheme val="minor"/>
      </rPr>
      <t>网的多标签防冲突方法</t>
    </r>
  </si>
  <si>
    <t>201410127165.5 </t>
  </si>
  <si>
    <r>
      <t>一种表面</t>
    </r>
    <r>
      <rPr>
        <sz val="12"/>
        <color theme="1"/>
        <rFont val="宋体"/>
        <family val="2"/>
        <charset val="134"/>
        <scheme val="minor"/>
      </rPr>
      <t>具有金属网格结构的硅基薄膜太阳能电池</t>
    </r>
  </si>
  <si>
    <t>201410148102.8 </t>
  </si>
  <si>
    <r>
      <t>一种底部</t>
    </r>
    <r>
      <rPr>
        <sz val="12"/>
        <color theme="1"/>
        <rFont val="宋体"/>
        <family val="2"/>
        <charset val="134"/>
        <scheme val="minor"/>
      </rPr>
      <t>具有金属凹槽结构的硅基薄膜太阳能电池</t>
    </r>
  </si>
  <si>
    <t>201410148419.1 </t>
  </si>
  <si>
    <r>
      <t>贾铁军,肖</t>
    </r>
    <r>
      <rPr>
        <sz val="12"/>
        <color theme="1"/>
        <rFont val="宋体"/>
        <family val="2"/>
        <charset val="134"/>
        <scheme val="minor"/>
      </rPr>
      <t>惜明(学),张福杰(学)</t>
    </r>
  </si>
  <si>
    <r>
      <t>基于云端</t>
    </r>
    <r>
      <rPr>
        <sz val="12"/>
        <color theme="1"/>
        <rFont val="宋体"/>
        <family val="2"/>
        <charset val="134"/>
        <scheme val="minor"/>
      </rPr>
      <t>的智能安全防御系统及防御方法</t>
    </r>
  </si>
  <si>
    <t>201410148428.0 </t>
  </si>
  <si>
    <r>
      <t>一种基于</t>
    </r>
    <r>
      <rPr>
        <sz val="12"/>
        <color theme="1"/>
        <rFont val="宋体"/>
        <family val="2"/>
        <charset val="134"/>
        <scheme val="minor"/>
      </rPr>
      <t>鱼眼域的安全点对点路由方法</t>
    </r>
  </si>
  <si>
    <t>201410155858.5 </t>
  </si>
  <si>
    <r>
      <t>熊鹏,董晨</t>
    </r>
    <r>
      <rPr>
        <sz val="12"/>
        <color theme="1"/>
        <rFont val="宋体"/>
        <family val="2"/>
        <charset val="134"/>
        <scheme val="minor"/>
      </rPr>
      <t>曦(学)</t>
    </r>
  </si>
  <si>
    <r>
      <t>一种基于</t>
    </r>
    <r>
      <rPr>
        <sz val="12"/>
        <color theme="1"/>
        <rFont val="宋体"/>
        <family val="2"/>
        <charset val="134"/>
        <scheme val="minor"/>
      </rPr>
      <t>身份隐藏的安全点对点按需路由方法</t>
    </r>
  </si>
  <si>
    <t>201410155860.2 </t>
  </si>
  <si>
    <r>
      <t>赵风景,计</t>
    </r>
    <r>
      <rPr>
        <sz val="12"/>
        <color theme="1"/>
        <rFont val="宋体"/>
        <family val="2"/>
        <charset val="134"/>
        <scheme val="minor"/>
      </rPr>
      <t>春雷,赵阳(外),张欢欢</t>
    </r>
  </si>
  <si>
    <r>
      <t>自行车脚</t>
    </r>
    <r>
      <rPr>
        <sz val="12"/>
        <color theme="1"/>
        <rFont val="宋体"/>
        <family val="2"/>
        <charset val="134"/>
        <scheme val="minor"/>
      </rPr>
      <t>蹬、其使用方法以及其脚蹬体的制作方法</t>
    </r>
  </si>
  <si>
    <t>201410163055.4 </t>
  </si>
  <si>
    <r>
      <t>苏庆刚,莫</t>
    </r>
    <r>
      <rPr>
        <sz val="12"/>
        <color theme="1"/>
        <rFont val="宋体"/>
        <family val="2"/>
        <charset val="134"/>
        <scheme val="minor"/>
      </rPr>
      <t>振龙(学),周翔(学),沈立成(学)</t>
    </r>
  </si>
  <si>
    <r>
      <t>夜间会车</t>
    </r>
    <r>
      <rPr>
        <sz val="12"/>
        <color theme="1"/>
        <rFont val="宋体"/>
        <family val="2"/>
        <charset val="134"/>
        <scheme val="minor"/>
      </rPr>
      <t>时车灯远近光自动转换装置及其方法</t>
    </r>
  </si>
  <si>
    <t>201410166117.7</t>
  </si>
  <si>
    <r>
      <t>袁靖(学),</t>
    </r>
    <r>
      <rPr>
        <sz val="12"/>
        <color theme="1"/>
        <rFont val="宋体"/>
        <family val="2"/>
        <charset val="134"/>
        <scheme val="minor"/>
      </rPr>
      <t>曾宪文,高桂革,肖浩(学),王晖(学)</t>
    </r>
  </si>
  <si>
    <r>
      <t>风力发电</t>
    </r>
    <r>
      <rPr>
        <sz val="12"/>
        <color theme="1"/>
        <rFont val="宋体"/>
        <family val="2"/>
        <charset val="134"/>
        <scheme val="minor"/>
      </rPr>
      <t>机组齿轮箱润滑油智能换热装置及方法</t>
    </r>
  </si>
  <si>
    <t>201410196173.5 </t>
  </si>
  <si>
    <r>
      <t>风力发电</t>
    </r>
    <r>
      <rPr>
        <sz val="12"/>
        <color theme="1"/>
        <rFont val="宋体"/>
        <family val="2"/>
        <charset val="134"/>
        <scheme val="minor"/>
      </rPr>
      <t>机组齿轮箱温度采集装置</t>
    </r>
  </si>
  <si>
    <t>201410196672.4 </t>
  </si>
  <si>
    <r>
      <t>张玉(学),</t>
    </r>
    <r>
      <rPr>
        <sz val="12"/>
        <color theme="1"/>
        <rFont val="宋体"/>
        <family val="2"/>
        <charset val="134"/>
        <scheme val="minor"/>
      </rPr>
      <t>孙强,陈年生,范光宇(学),昌凯(学)</t>
    </r>
  </si>
  <si>
    <r>
      <t>基于ZigBe</t>
    </r>
    <r>
      <rPr>
        <sz val="12"/>
        <color theme="1"/>
        <rFont val="宋体"/>
        <family val="2"/>
        <charset val="134"/>
        <scheme val="minor"/>
      </rPr>
      <t>e协议的风机叶片雷击监测系统</t>
    </r>
  </si>
  <si>
    <t>201410200312.7 </t>
  </si>
  <si>
    <t>高叶军\连志刚\李义新</t>
  </si>
  <si>
    <t>触摸屏遥控器</t>
  </si>
  <si>
    <t>201410250504.9</t>
  </si>
  <si>
    <r>
      <t>连志刚,曹</t>
    </r>
    <r>
      <rPr>
        <sz val="12"/>
        <color theme="1"/>
        <rFont val="宋体"/>
        <family val="2"/>
        <charset val="134"/>
        <scheme val="minor"/>
      </rPr>
      <t>宇(学),高叶军(学)</t>
    </r>
  </si>
  <si>
    <r>
      <t>多功能集</t>
    </r>
    <r>
      <rPr>
        <sz val="12"/>
        <color theme="1"/>
        <rFont val="宋体"/>
        <family val="2"/>
        <charset val="134"/>
        <scheme val="minor"/>
      </rPr>
      <t>成预报钟</t>
    </r>
  </si>
  <si>
    <t>201410398458.7</t>
  </si>
  <si>
    <r>
      <t>连志刚,李</t>
    </r>
    <r>
      <rPr>
        <sz val="12"/>
        <color theme="1"/>
        <rFont val="宋体"/>
        <family val="2"/>
        <charset val="134"/>
        <scheme val="minor"/>
      </rPr>
      <t>建辉(学),魏成宇(学)</t>
    </r>
  </si>
  <si>
    <r>
      <t>一种便携</t>
    </r>
    <r>
      <rPr>
        <sz val="12"/>
        <color theme="1"/>
        <rFont val="宋体"/>
        <family val="2"/>
        <charset val="134"/>
        <scheme val="minor"/>
      </rPr>
      <t>式收缩货架</t>
    </r>
  </si>
  <si>
    <t>201410399630</t>
  </si>
  <si>
    <r>
      <t>连志刚,张</t>
    </r>
    <r>
      <rPr>
        <sz val="12"/>
        <color theme="1"/>
        <rFont val="宋体"/>
        <family val="2"/>
        <charset val="134"/>
        <scheme val="minor"/>
      </rPr>
      <t>乐建(学),陈冬(学)</t>
    </r>
  </si>
  <si>
    <r>
      <t>清洁空气</t>
    </r>
    <r>
      <rPr>
        <sz val="12"/>
        <color theme="1"/>
        <rFont val="宋体"/>
        <family val="2"/>
        <charset val="134"/>
        <scheme val="minor"/>
      </rPr>
      <t>净化压缩机</t>
    </r>
  </si>
  <si>
    <t>201410399631.5</t>
  </si>
  <si>
    <r>
      <t>基于自适</t>
    </r>
    <r>
      <rPr>
        <sz val="12"/>
        <color theme="1"/>
        <rFont val="宋体"/>
        <family val="2"/>
        <charset val="134"/>
        <scheme val="minor"/>
      </rPr>
      <t>应特征和分类模型选择的图像识别方法及系统</t>
    </r>
  </si>
  <si>
    <t>201410557595</t>
  </si>
  <si>
    <r>
      <t>基于选举</t>
    </r>
    <r>
      <rPr>
        <sz val="12"/>
        <color theme="1"/>
        <rFont val="宋体"/>
        <family val="2"/>
        <charset val="134"/>
        <scheme val="minor"/>
      </rPr>
      <t>监督策略的智能家居自组网方法及系统</t>
    </r>
  </si>
  <si>
    <t>201410557620.5</t>
  </si>
  <si>
    <r>
      <t>非接触式</t>
    </r>
    <r>
      <rPr>
        <sz val="12"/>
        <color theme="1"/>
        <rFont val="宋体"/>
        <family val="2"/>
        <charset val="134"/>
        <scheme val="minor"/>
      </rPr>
      <t>主动呼叫方法</t>
    </r>
  </si>
  <si>
    <t>201410557639.X</t>
  </si>
  <si>
    <r>
      <t>曾宪文,姚</t>
    </r>
    <r>
      <rPr>
        <sz val="12"/>
        <color theme="1"/>
        <rFont val="宋体"/>
        <family val="2"/>
        <charset val="134"/>
        <scheme val="minor"/>
      </rPr>
      <t>骁俊(学),樊瑶(学),邬豪俊(学),龙开燕(学),袁靖(学)</t>
    </r>
  </si>
  <si>
    <r>
      <t>一种带有</t>
    </r>
    <r>
      <rPr>
        <sz val="12"/>
        <color theme="1"/>
        <rFont val="宋体"/>
        <family val="2"/>
        <charset val="134"/>
        <scheme val="minor"/>
      </rPr>
      <t>并联输入容错功能的嵌入式温控仪</t>
    </r>
  </si>
  <si>
    <t>201410557643.6</t>
  </si>
  <si>
    <r>
      <t>一种防盗</t>
    </r>
    <r>
      <rPr>
        <sz val="12"/>
        <color theme="1"/>
        <rFont val="宋体"/>
        <family val="2"/>
        <charset val="134"/>
        <scheme val="minor"/>
      </rPr>
      <t>防遗失手提箱</t>
    </r>
  </si>
  <si>
    <t>201410557656.3</t>
  </si>
  <si>
    <r>
      <t>医学手术</t>
    </r>
    <r>
      <rPr>
        <sz val="12"/>
        <color theme="1"/>
        <rFont val="宋体"/>
        <family val="2"/>
        <charset val="134"/>
        <scheme val="minor"/>
      </rPr>
      <t>导航方法</t>
    </r>
  </si>
  <si>
    <t>201410557658.2</t>
  </si>
  <si>
    <r>
      <t>一种移动A</t>
    </r>
    <r>
      <rPr>
        <sz val="12"/>
        <color theme="1"/>
        <rFont val="宋体"/>
        <family val="2"/>
        <charset val="134"/>
        <scheme val="minor"/>
      </rPr>
      <t>d Hoc网络自主分簇及路由方法</t>
    </r>
  </si>
  <si>
    <t>201410557702.X</t>
  </si>
  <si>
    <r>
      <t>基于非线</t>
    </r>
    <r>
      <rPr>
        <sz val="12"/>
        <color theme="1"/>
        <rFont val="宋体"/>
        <family val="2"/>
        <charset val="134"/>
        <scheme val="minor"/>
      </rPr>
      <t>性变换的自适应时间延迟估计方法</t>
    </r>
  </si>
  <si>
    <t>201410557723.1</t>
  </si>
  <si>
    <r>
      <t>吴剑辉(学</t>
    </r>
    <r>
      <rPr>
        <sz val="12"/>
        <color theme="1"/>
        <rFont val="宋体"/>
        <family val="2"/>
        <charset val="134"/>
        <scheme val="minor"/>
      </rPr>
      <t>),迟冬祥,高海(学)</t>
    </r>
  </si>
  <si>
    <r>
      <t>一种基于</t>
    </r>
    <r>
      <rPr>
        <sz val="12"/>
        <color theme="1"/>
        <rFont val="宋体"/>
        <family val="2"/>
        <charset val="134"/>
        <scheme val="minor"/>
      </rPr>
      <t>红外线通信的算术积木</t>
    </r>
  </si>
  <si>
    <t>201410557748.1</t>
  </si>
  <si>
    <r>
      <t>一种彩色</t>
    </r>
    <r>
      <rPr>
        <sz val="12"/>
        <color theme="1"/>
        <rFont val="宋体"/>
        <family val="2"/>
        <charset val="134"/>
        <scheme val="minor"/>
      </rPr>
      <t>图像的空间分布特征提取方法</t>
    </r>
  </si>
  <si>
    <t>201410557749.6</t>
  </si>
  <si>
    <r>
      <t>一种面向</t>
    </r>
    <r>
      <rPr>
        <sz val="12"/>
        <color theme="1"/>
        <rFont val="宋体"/>
        <family val="2"/>
        <charset val="134"/>
        <scheme val="minor"/>
      </rPr>
      <t>无线射频身份识别系统的流密码双向认证方法</t>
    </r>
  </si>
  <si>
    <t>201410559136.6</t>
  </si>
  <si>
    <r>
      <t>航空发动</t>
    </r>
    <r>
      <rPr>
        <sz val="12"/>
        <color theme="1"/>
        <rFont val="宋体"/>
        <family val="2"/>
        <charset val="134"/>
        <scheme val="minor"/>
      </rPr>
      <t>机旋转部件的结冰3-D数值模拟方法</t>
    </r>
  </si>
  <si>
    <t>201410559137.0</t>
  </si>
  <si>
    <r>
      <t>一种伪随</t>
    </r>
    <r>
      <rPr>
        <sz val="12"/>
        <color theme="1"/>
        <rFont val="宋体"/>
        <family val="2"/>
        <charset val="134"/>
        <scheme val="minor"/>
      </rPr>
      <t>机码体制激光引信系统及其目标识别方法</t>
    </r>
  </si>
  <si>
    <t>201410559139.X</t>
  </si>
  <si>
    <r>
      <t>将非监督</t>
    </r>
    <r>
      <rPr>
        <sz val="12"/>
        <color theme="1"/>
        <rFont val="宋体"/>
        <family val="2"/>
        <charset val="134"/>
        <scheme val="minor"/>
      </rPr>
      <t>聚类转化为自监督分类的图像分割方法</t>
    </r>
  </si>
  <si>
    <t>201410559140.2</t>
  </si>
  <si>
    <r>
      <t>虚拟试戴</t>
    </r>
    <r>
      <rPr>
        <sz val="12"/>
        <color theme="1"/>
        <rFont val="宋体"/>
        <family val="2"/>
        <charset val="134"/>
        <scheme val="minor"/>
      </rPr>
      <t>方法及装置</t>
    </r>
  </si>
  <si>
    <t>201410559174.1</t>
  </si>
  <si>
    <r>
      <t>一种综合</t>
    </r>
    <r>
      <rPr>
        <sz val="12"/>
        <color theme="1"/>
        <rFont val="宋体"/>
        <family val="2"/>
        <charset val="134"/>
        <scheme val="minor"/>
      </rPr>
      <t>时分和缓存占比的无线多跳网络带宽分配方法</t>
    </r>
  </si>
  <si>
    <t>201410559196.8</t>
  </si>
  <si>
    <r>
      <t>一种用于</t>
    </r>
    <r>
      <rPr>
        <sz val="12"/>
        <color theme="1"/>
        <rFont val="宋体"/>
        <family val="2"/>
        <charset val="134"/>
        <scheme val="minor"/>
      </rPr>
      <t>模式识别的基于样本学习的BP网络结构设计方法</t>
    </r>
  </si>
  <si>
    <t>201410559222.7</t>
  </si>
  <si>
    <r>
      <t>殷晓婷(学</t>
    </r>
    <r>
      <rPr>
        <sz val="12"/>
        <color theme="1"/>
        <rFont val="宋体"/>
        <family val="2"/>
        <charset val="134"/>
        <scheme val="minor"/>
      </rPr>
      <t>),范光宇,胡英达(学),林锦涛(学),史方圆(学),张璟浩(学)</t>
    </r>
  </si>
  <si>
    <r>
      <t>一种水声</t>
    </r>
    <r>
      <rPr>
        <sz val="12"/>
        <color theme="1"/>
        <rFont val="宋体"/>
        <family val="2"/>
        <charset val="134"/>
        <scheme val="minor"/>
      </rPr>
      <t>传感器网络及其基于水流预测的节点定位方法</t>
    </r>
  </si>
  <si>
    <t>201410559224.6</t>
  </si>
  <si>
    <r>
      <t>一种引信</t>
    </r>
    <r>
      <rPr>
        <sz val="12"/>
        <color theme="1"/>
        <rFont val="宋体"/>
        <family val="2"/>
        <charset val="134"/>
        <scheme val="minor"/>
      </rPr>
      <t>探测器及其探测方法</t>
    </r>
  </si>
  <si>
    <t>201410593886.5</t>
  </si>
  <si>
    <r>
      <t>周明亮(学</t>
    </r>
    <r>
      <rPr>
        <sz val="12"/>
        <color theme="1"/>
        <rFont val="宋体"/>
        <family val="2"/>
        <charset val="134"/>
        <scheme val="minor"/>
      </rPr>
      <t>),朱一群,岑宝周(学)</t>
    </r>
  </si>
  <si>
    <r>
      <t>幼儿园监</t>
    </r>
    <r>
      <rPr>
        <sz val="12"/>
        <color theme="1"/>
        <rFont val="宋体"/>
        <family val="2"/>
        <charset val="134"/>
        <scheme val="minor"/>
      </rPr>
      <t>控系统</t>
    </r>
  </si>
  <si>
    <t>201410608014.1</t>
  </si>
  <si>
    <r>
      <t>一种电力</t>
    </r>
    <r>
      <rPr>
        <sz val="12"/>
        <color theme="1"/>
        <rFont val="宋体"/>
        <family val="2"/>
        <charset val="134"/>
        <scheme val="minor"/>
      </rPr>
      <t>二次系统主动安全防御系统</t>
    </r>
  </si>
  <si>
    <t>201410608031.5</t>
  </si>
  <si>
    <r>
      <t>基于卷积</t>
    </r>
    <r>
      <rPr>
        <sz val="12"/>
        <color theme="1"/>
        <rFont val="宋体"/>
        <family val="2"/>
        <charset val="134"/>
        <scheme val="minor"/>
      </rPr>
      <t>神经网络的人脸识别方法</t>
    </r>
  </si>
  <si>
    <t>201410620574.9</t>
  </si>
  <si>
    <r>
      <t>临床医学</t>
    </r>
    <r>
      <rPr>
        <sz val="12"/>
        <color theme="1"/>
        <rFont val="宋体"/>
        <family val="2"/>
        <charset val="134"/>
        <scheme val="minor"/>
      </rPr>
      <t>毕业生就业匹配系统</t>
    </r>
  </si>
  <si>
    <t>201410621009.4</t>
  </si>
  <si>
    <r>
      <t>云应用交</t>
    </r>
    <r>
      <rPr>
        <sz val="12"/>
        <color theme="1"/>
        <rFont val="宋体"/>
        <family val="2"/>
        <charset val="134"/>
        <scheme val="minor"/>
      </rPr>
      <t>付装置</t>
    </r>
  </si>
  <si>
    <t>201410624217.X</t>
  </si>
  <si>
    <r>
      <t>陈布雨,胡</t>
    </r>
    <r>
      <rPr>
        <sz val="12"/>
        <color theme="1"/>
        <rFont val="宋体"/>
        <family val="2"/>
        <charset val="134"/>
        <scheme val="minor"/>
      </rPr>
      <t>之惠,杨宇</t>
    </r>
  </si>
  <si>
    <r>
      <t>便携式光</t>
    </r>
    <r>
      <rPr>
        <sz val="12"/>
        <color theme="1"/>
        <rFont val="宋体"/>
        <family val="2"/>
        <charset val="134"/>
        <scheme val="minor"/>
      </rPr>
      <t>谱仪数据采集处理与显示系统</t>
    </r>
  </si>
  <si>
    <t>201410648647.5</t>
  </si>
  <si>
    <r>
      <t>机动车号</t>
    </r>
    <r>
      <rPr>
        <sz val="12"/>
        <color theme="1"/>
        <rFont val="宋体"/>
        <family val="2"/>
        <charset val="134"/>
        <scheme val="minor"/>
      </rPr>
      <t>牌及其防伪方法</t>
    </r>
  </si>
  <si>
    <t>201410664595</t>
  </si>
  <si>
    <r>
      <t>一种对真</t>
    </r>
    <r>
      <rPr>
        <sz val="12"/>
        <color theme="1"/>
        <rFont val="宋体"/>
        <family val="2"/>
        <charset val="134"/>
        <scheme val="minor"/>
      </rPr>
      <t>实光照环境进行光照估算的方法</t>
    </r>
  </si>
  <si>
    <t>201410664755.1</t>
  </si>
  <si>
    <r>
      <t>高海(学),</t>
    </r>
    <r>
      <rPr>
        <sz val="12"/>
        <color theme="1"/>
        <rFont val="宋体"/>
        <family val="2"/>
        <charset val="134"/>
        <scheme val="minor"/>
      </rPr>
      <t>迟冬祥,吴剑辉(学)</t>
    </r>
  </si>
  <si>
    <r>
      <t>电子积木</t>
    </r>
    <r>
      <rPr>
        <sz val="12"/>
        <color theme="1"/>
        <rFont val="宋体"/>
        <family val="2"/>
        <charset val="134"/>
        <scheme val="minor"/>
      </rPr>
      <t>以及电子积木组</t>
    </r>
  </si>
  <si>
    <t>201410690806.8</t>
  </si>
  <si>
    <r>
      <t>范凯凯(学</t>
    </r>
    <r>
      <rPr>
        <sz val="12"/>
        <color theme="1"/>
        <rFont val="宋体"/>
        <family val="2"/>
        <charset val="134"/>
        <scheme val="minor"/>
      </rPr>
      <t>),迟冬祥,汤金鹏(学),高海(学)</t>
    </r>
  </si>
  <si>
    <r>
      <t>一种屏幕</t>
    </r>
    <r>
      <rPr>
        <sz val="12"/>
        <color theme="1"/>
        <rFont val="宋体"/>
        <family val="2"/>
        <charset val="134"/>
        <scheme val="minor"/>
      </rPr>
      <t>解锁方法及相应电子设备</t>
    </r>
  </si>
  <si>
    <t>201410692198.4</t>
  </si>
  <si>
    <r>
      <t>基于物联</t>
    </r>
    <r>
      <rPr>
        <sz val="12"/>
        <color theme="1"/>
        <rFont val="宋体"/>
        <family val="2"/>
        <charset val="134"/>
        <scheme val="minor"/>
      </rPr>
      <t>网技术的公共自行车租赁管理系统</t>
    </r>
  </si>
  <si>
    <t>201410692202.7</t>
  </si>
  <si>
    <t>宁建红</t>
  </si>
  <si>
    <r>
      <t>基于人工</t>
    </r>
    <r>
      <rPr>
        <sz val="12"/>
        <color theme="1"/>
        <rFont val="宋体"/>
        <family val="2"/>
        <charset val="134"/>
        <scheme val="minor"/>
      </rPr>
      <t>鱼群算法的不确定环境交通路径搜索方法</t>
    </r>
  </si>
  <si>
    <t>201410697094.2</t>
  </si>
  <si>
    <r>
      <t>一种商品</t>
    </r>
    <r>
      <rPr>
        <sz val="12"/>
        <color theme="1"/>
        <rFont val="宋体"/>
        <family val="2"/>
        <charset val="134"/>
        <scheme val="minor"/>
      </rPr>
      <t>外包装一维条形码快速定位识别方法</t>
    </r>
  </si>
  <si>
    <t>201410727509.6</t>
  </si>
  <si>
    <r>
      <t>刘红,郑健</t>
    </r>
    <r>
      <rPr>
        <sz val="12"/>
        <color theme="1"/>
        <rFont val="宋体"/>
        <family val="2"/>
        <charset val="134"/>
        <scheme val="minor"/>
      </rPr>
      <t>(外),陈勇(外),沈俊(外)</t>
    </r>
  </si>
  <si>
    <r>
      <t>手持式离</t>
    </r>
    <r>
      <rPr>
        <sz val="12"/>
        <color theme="1"/>
        <rFont val="宋体"/>
        <family val="2"/>
        <charset val="134"/>
        <scheme val="minor"/>
      </rPr>
      <t>子迁移谱设备</t>
    </r>
  </si>
  <si>
    <t>201410728218.9</t>
  </si>
  <si>
    <r>
      <t>一种智能</t>
    </r>
    <r>
      <rPr>
        <sz val="12"/>
        <color theme="1"/>
        <rFont val="宋体"/>
        <family val="2"/>
        <charset val="134"/>
        <scheme val="minor"/>
      </rPr>
      <t>电力抄表系统</t>
    </r>
  </si>
  <si>
    <t>201410748254.1</t>
  </si>
  <si>
    <r>
      <t>远程智能</t>
    </r>
    <r>
      <rPr>
        <sz val="12"/>
        <color theme="1"/>
        <rFont val="宋体"/>
        <family val="2"/>
        <charset val="134"/>
        <scheme val="minor"/>
      </rPr>
      <t>家居无线监控系统</t>
    </r>
  </si>
  <si>
    <t>201410748580.2</t>
  </si>
  <si>
    <r>
      <t>用于纳米</t>
    </r>
    <r>
      <rPr>
        <sz val="12"/>
        <color theme="1"/>
        <rFont val="宋体"/>
        <family val="2"/>
        <charset val="134"/>
        <scheme val="minor"/>
      </rPr>
      <t>结型光伏器件的光电转换方法</t>
    </r>
  </si>
  <si>
    <t>201410756649.6</t>
  </si>
  <si>
    <r>
      <t>石墨烯微</t>
    </r>
    <r>
      <rPr>
        <sz val="12"/>
        <color theme="1"/>
        <rFont val="宋体"/>
        <family val="2"/>
        <charset val="134"/>
        <scheme val="minor"/>
      </rPr>
      <t>分负阻晶体管</t>
    </r>
  </si>
  <si>
    <t>201410756854.2</t>
  </si>
  <si>
    <r>
      <t>石墨烯激</t>
    </r>
    <r>
      <rPr>
        <sz val="12"/>
        <color theme="1"/>
        <rFont val="宋体"/>
        <family val="2"/>
        <charset val="134"/>
        <scheme val="minor"/>
      </rPr>
      <t>光器</t>
    </r>
  </si>
  <si>
    <t>201410756855.7</t>
  </si>
  <si>
    <r>
      <t>迟冬祥,范</t>
    </r>
    <r>
      <rPr>
        <sz val="12"/>
        <color theme="1"/>
        <rFont val="宋体"/>
        <family val="2"/>
        <charset val="134"/>
        <scheme val="minor"/>
      </rPr>
      <t>春丰(学),郑盼龙(学)</t>
    </r>
  </si>
  <si>
    <r>
      <t>一种运用Z</t>
    </r>
    <r>
      <rPr>
        <sz val="12"/>
        <color theme="1"/>
        <rFont val="宋体"/>
        <family val="2"/>
        <charset val="134"/>
        <scheme val="minor"/>
      </rPr>
      <t>igBee和CAN总线的电机控制系统及方法</t>
    </r>
  </si>
  <si>
    <t>201410808439.7</t>
  </si>
  <si>
    <r>
      <t>邵晨(学),</t>
    </r>
    <r>
      <rPr>
        <sz val="12"/>
        <color theme="1"/>
        <rFont val="宋体"/>
        <family val="2"/>
        <charset val="134"/>
        <scheme val="minor"/>
      </rPr>
      <t>杨宇,胡之惠,陈布雨</t>
    </r>
  </si>
  <si>
    <r>
      <t>一种数字</t>
    </r>
    <r>
      <rPr>
        <sz val="12"/>
        <color theme="1"/>
        <rFont val="宋体"/>
        <family val="2"/>
        <charset val="134"/>
        <scheme val="minor"/>
      </rPr>
      <t>时钟生成模块及方法</t>
    </r>
  </si>
  <si>
    <t>201410808458.X</t>
  </si>
  <si>
    <r>
      <t>网络异常</t>
    </r>
    <r>
      <rPr>
        <sz val="12"/>
        <color theme="1"/>
        <rFont val="宋体"/>
        <family val="2"/>
        <charset val="134"/>
        <scheme val="minor"/>
      </rPr>
      <t>检测方法</t>
    </r>
  </si>
  <si>
    <t>201410810860.1</t>
  </si>
  <si>
    <r>
      <t>陈年生,沈</t>
    </r>
    <r>
      <rPr>
        <sz val="12"/>
        <color theme="1"/>
        <rFont val="宋体"/>
        <family val="2"/>
        <charset val="134"/>
        <scheme val="minor"/>
      </rPr>
      <t>学东</t>
    </r>
  </si>
  <si>
    <r>
      <t>一种云计</t>
    </r>
    <r>
      <rPr>
        <sz val="12"/>
        <color theme="1"/>
        <rFont val="宋体"/>
        <family val="2"/>
        <charset val="134"/>
        <scheme val="minor"/>
      </rPr>
      <t>算资源调度系统及方法</t>
    </r>
  </si>
  <si>
    <t>201410810932.2</t>
  </si>
  <si>
    <r>
      <t>胡之惠,王</t>
    </r>
    <r>
      <rPr>
        <sz val="12"/>
        <color theme="1"/>
        <rFont val="宋体"/>
        <family val="2"/>
        <charset val="134"/>
        <scheme val="minor"/>
      </rPr>
      <t>利平(学),陈布雨,杨宇</t>
    </r>
  </si>
  <si>
    <r>
      <t>一种基于V</t>
    </r>
    <r>
      <rPr>
        <sz val="12"/>
        <color theme="1"/>
        <rFont val="宋体"/>
        <family val="2"/>
        <charset val="134"/>
        <scheme val="minor"/>
      </rPr>
      <t>-F转换的2FSK调制电路</t>
    </r>
  </si>
  <si>
    <t>201410811127.1</t>
  </si>
  <si>
    <r>
      <t>一种随机</t>
    </r>
    <r>
      <rPr>
        <sz val="12"/>
        <color theme="1"/>
        <rFont val="宋体"/>
        <family val="2"/>
        <charset val="134"/>
        <scheme val="minor"/>
      </rPr>
      <t>遴选系统的公平性审查方法</t>
    </r>
  </si>
  <si>
    <t>201410814090.8</t>
  </si>
  <si>
    <r>
      <t>基于信任</t>
    </r>
    <r>
      <rPr>
        <sz val="12"/>
        <color theme="1"/>
        <rFont val="宋体"/>
        <family val="2"/>
        <charset val="134"/>
        <scheme val="minor"/>
      </rPr>
      <t>协商的社区云资源安全共享方法</t>
    </r>
  </si>
  <si>
    <t>201410814259.X</t>
  </si>
  <si>
    <r>
      <t>一种教育</t>
    </r>
    <r>
      <rPr>
        <sz val="12"/>
        <color theme="1"/>
        <rFont val="宋体"/>
        <family val="2"/>
        <charset val="134"/>
        <scheme val="minor"/>
      </rPr>
      <t>云平台及其实现方法</t>
    </r>
  </si>
  <si>
    <t>201410814995.5</t>
  </si>
  <si>
    <r>
      <t>一种点画</t>
    </r>
    <r>
      <rPr>
        <sz val="12"/>
        <color theme="1"/>
        <rFont val="宋体"/>
        <family val="2"/>
        <charset val="134"/>
        <scheme val="minor"/>
      </rPr>
      <t>效果图片生成方法</t>
    </r>
  </si>
  <si>
    <t>201410834488.8</t>
  </si>
  <si>
    <r>
      <t>张福杰(学</t>
    </r>
    <r>
      <rPr>
        <sz val="12"/>
        <color theme="1"/>
        <rFont val="宋体"/>
        <family val="2"/>
        <charset val="134"/>
        <scheme val="minor"/>
      </rPr>
      <t>),贾铁军,肖惜明(学)</t>
    </r>
  </si>
  <si>
    <r>
      <t>一种太阳</t>
    </r>
    <r>
      <rPr>
        <sz val="12"/>
        <color theme="1"/>
        <rFont val="宋体"/>
        <family val="2"/>
        <charset val="134"/>
        <scheme val="minor"/>
      </rPr>
      <t>能热水器</t>
    </r>
  </si>
  <si>
    <t>201420137943.4</t>
  </si>
  <si>
    <r>
      <t>肖惜明(学</t>
    </r>
    <r>
      <rPr>
        <sz val="12"/>
        <color theme="1"/>
        <rFont val="宋体"/>
        <family val="2"/>
        <charset val="134"/>
        <scheme val="minor"/>
      </rPr>
      <t>),贾铁军,张福杰(学)</t>
    </r>
  </si>
  <si>
    <r>
      <t>洗衣机安</t>
    </r>
    <r>
      <rPr>
        <sz val="12"/>
        <color theme="1"/>
        <rFont val="宋体"/>
        <family val="2"/>
        <charset val="134"/>
        <scheme val="minor"/>
      </rPr>
      <t>全开关</t>
    </r>
  </si>
  <si>
    <t>201420188349.8 </t>
  </si>
  <si>
    <r>
      <t>贾铁军,陈</t>
    </r>
    <r>
      <rPr>
        <sz val="12"/>
        <color theme="1"/>
        <rFont val="宋体"/>
        <family val="2"/>
        <charset val="134"/>
        <scheme val="minor"/>
      </rPr>
      <t>国秦(学),肖惜明(学),张福杰(学)</t>
    </r>
  </si>
  <si>
    <r>
      <t>洗衣机安</t>
    </r>
    <r>
      <rPr>
        <sz val="12"/>
        <color theme="1"/>
        <rFont val="宋体"/>
        <family val="2"/>
        <charset val="134"/>
        <scheme val="minor"/>
      </rPr>
      <t>全保护装置</t>
    </r>
  </si>
  <si>
    <t>201420220641.3 </t>
  </si>
  <si>
    <r>
      <t>高海(学),</t>
    </r>
    <r>
      <rPr>
        <sz val="12"/>
        <color theme="1"/>
        <rFont val="宋体"/>
        <family val="2"/>
        <charset val="134"/>
        <scheme val="minor"/>
      </rPr>
      <t>迟冬祥,范凯凯(学),汤金鹏(学)</t>
    </r>
  </si>
  <si>
    <r>
      <t>声控光显</t>
    </r>
    <r>
      <rPr>
        <sz val="12"/>
        <color theme="1"/>
        <rFont val="宋体"/>
        <family val="2"/>
        <charset val="134"/>
        <scheme val="minor"/>
      </rPr>
      <t>装置</t>
    </r>
  </si>
  <si>
    <t>201420310207.4</t>
  </si>
  <si>
    <r>
      <t>一种利用多</t>
    </r>
    <r>
      <rPr>
        <sz val="12"/>
        <color theme="1"/>
        <rFont val="宋体"/>
        <family val="2"/>
        <charset val="134"/>
        <scheme val="minor"/>
      </rPr>
      <t>基站端的多天线消除移动用户阴影区的方法</t>
    </r>
  </si>
  <si>
    <r>
      <t>一种分布式</t>
    </r>
    <r>
      <rPr>
        <sz val="12"/>
        <color theme="1"/>
        <rFont val="宋体"/>
        <family val="2"/>
        <charset val="134"/>
        <scheme val="minor"/>
      </rPr>
      <t>MIMO系统下行波束成形的基站选择方法及装置</t>
    </r>
  </si>
  <si>
    <r>
      <t>一种结合地</t>
    </r>
    <r>
      <rPr>
        <sz val="12"/>
        <color theme="1"/>
        <rFont val="宋体"/>
        <family val="2"/>
        <charset val="134"/>
        <scheme val="minor"/>
      </rPr>
      <t>理信息的视频追踪分析方法及系统</t>
    </r>
  </si>
  <si>
    <t>范光宇,陈布雨,杨宇</t>
  </si>
  <si>
    <r>
      <t>一种无线传</t>
    </r>
    <r>
      <rPr>
        <sz val="12"/>
        <color theme="1"/>
        <rFont val="宋体"/>
        <family val="2"/>
        <charset val="134"/>
        <scheme val="minor"/>
      </rPr>
      <t>感网络中的节点定位方法</t>
    </r>
  </si>
  <si>
    <t>闫俊英</t>
  </si>
  <si>
    <r>
      <t>文本过滤系</t>
    </r>
    <r>
      <rPr>
        <sz val="12"/>
        <color theme="1"/>
        <rFont val="宋体"/>
        <family val="2"/>
        <charset val="134"/>
        <scheme val="minor"/>
      </rPr>
      <t>统及方法</t>
    </r>
  </si>
  <si>
    <r>
      <t>赵风景,计春雷,赵阳(外),孙诚(学),程骁君(学),窦中锋(</t>
    </r>
    <r>
      <rPr>
        <sz val="12"/>
        <color theme="1"/>
        <rFont val="宋体"/>
        <family val="2"/>
        <charset val="134"/>
        <scheme val="minor"/>
      </rPr>
      <t>学)</t>
    </r>
  </si>
  <si>
    <r>
      <t>一种信息作</t>
    </r>
    <r>
      <rPr>
        <sz val="12"/>
        <color theme="1"/>
        <rFont val="宋体"/>
        <family val="2"/>
        <charset val="134"/>
        <scheme val="minor"/>
      </rPr>
      <t>业序列界面的生成装置及其生成方法</t>
    </r>
  </si>
  <si>
    <r>
      <t>赵风景,计春雷,赵阳(外),沈学东,宋晓勇,王淮亭,范光宇</t>
    </r>
    <r>
      <rPr>
        <sz val="12"/>
        <color theme="1"/>
        <rFont val="宋体"/>
        <family val="2"/>
        <charset val="134"/>
        <scheme val="minor"/>
      </rPr>
      <t>,王小刚,杨志和,王天琪</t>
    </r>
  </si>
  <si>
    <r>
      <t>异型镜片设</t>
    </r>
    <r>
      <rPr>
        <sz val="12"/>
        <color theme="1"/>
        <rFont val="宋体"/>
        <family val="2"/>
        <charset val="134"/>
        <scheme val="minor"/>
      </rPr>
      <t>计方法</t>
    </r>
  </si>
  <si>
    <t>连志刚,张哲栋(学),张涛(学),高叶军(学)</t>
  </si>
  <si>
    <r>
      <t>省料降温环</t>
    </r>
    <r>
      <rPr>
        <sz val="12"/>
        <color theme="1"/>
        <rFont val="宋体"/>
        <family val="2"/>
        <charset val="134"/>
        <scheme val="minor"/>
      </rPr>
      <t>保上衣</t>
    </r>
  </si>
  <si>
    <t>高叶军(学),连志刚</t>
  </si>
  <si>
    <r>
      <t>基于蒸汽储</t>
    </r>
    <r>
      <rPr>
        <sz val="12"/>
        <color theme="1"/>
        <rFont val="宋体"/>
        <family val="2"/>
        <charset val="134"/>
        <scheme val="minor"/>
      </rPr>
      <t>能的风力发电系统</t>
    </r>
  </si>
  <si>
    <t>张福杰(学),贾铁军,肖惜明(学)</t>
  </si>
  <si>
    <r>
      <t>一种太阳能</t>
    </r>
    <r>
      <rPr>
        <sz val="12"/>
        <color theme="1"/>
        <rFont val="宋体"/>
        <family val="2"/>
        <charset val="134"/>
        <scheme val="minor"/>
      </rPr>
      <t>热水器</t>
    </r>
  </si>
  <si>
    <t>肖惜明(学),贾铁军,张福杰(学)</t>
  </si>
  <si>
    <r>
      <t>洗衣机安全</t>
    </r>
    <r>
      <rPr>
        <sz val="12"/>
        <color theme="1"/>
        <rFont val="宋体"/>
        <family val="2"/>
        <charset val="134"/>
        <scheme val="minor"/>
      </rPr>
      <t>开关</t>
    </r>
  </si>
  <si>
    <t>201010604686.7</t>
  </si>
  <si>
    <t>授权</t>
  </si>
  <si>
    <t>201110346489.4</t>
  </si>
  <si>
    <t>201110369693.8</t>
  </si>
  <si>
    <t>201110397348.5</t>
  </si>
  <si>
    <t>201110440801.6</t>
  </si>
  <si>
    <t>201210037513.0</t>
  </si>
  <si>
    <r>
      <t>201210521307.7</t>
    </r>
    <r>
      <rPr>
        <sz val="12"/>
        <color theme="1"/>
        <rFont val="宋体"/>
        <family val="2"/>
        <charset val="134"/>
        <scheme val="minor"/>
      </rPr>
      <t> </t>
    </r>
  </si>
  <si>
    <t>201320353911.3</t>
  </si>
  <si>
    <t>201320403594.1</t>
  </si>
  <si>
    <r>
      <t>201420188349.8</t>
    </r>
    <r>
      <rPr>
        <sz val="12"/>
        <color theme="1"/>
        <rFont val="宋体"/>
        <family val="2"/>
        <charset val="134"/>
        <scheme val="minor"/>
      </rPr>
      <t> </t>
    </r>
  </si>
  <si>
    <t>软件著作</t>
    <phoneticPr fontId="2" type="noConversion"/>
  </si>
  <si>
    <t>宋晓勇</t>
    <phoneticPr fontId="2" type="noConversion"/>
  </si>
  <si>
    <t>蒋建军</t>
    <phoneticPr fontId="2" type="noConversion"/>
  </si>
  <si>
    <t>授权</t>
    <phoneticPr fontId="2" type="noConversion"/>
  </si>
  <si>
    <t>受理</t>
    <phoneticPr fontId="2" type="noConversion"/>
  </si>
  <si>
    <t>基于单原子操作的多方联合远程制备量子态的方法</t>
  </si>
  <si>
    <t>201410836678.3</t>
    <phoneticPr fontId="8" type="noConversion"/>
  </si>
  <si>
    <t>申请</t>
    <phoneticPr fontId="8" type="noConversion"/>
  </si>
  <si>
    <t>计算机网络安全性分析建模研究探析</t>
  </si>
  <si>
    <t>闯恩华</t>
  </si>
  <si>
    <t>硅谷</t>
  </si>
  <si>
    <t>14B19</t>
  </si>
  <si>
    <t xml:space="preserve">垃圾分类进社区，惠及万千居民生活 </t>
  </si>
  <si>
    <t>李艳刚</t>
    <phoneticPr fontId="8" type="noConversion"/>
  </si>
  <si>
    <t>虹口科协</t>
  </si>
  <si>
    <t>14B22</t>
  </si>
  <si>
    <t xml:space="preserve">BD-PLA包装罐（可生物降解） </t>
  </si>
  <si>
    <t>陶 恂</t>
    <phoneticPr fontId="8" type="noConversion"/>
  </si>
  <si>
    <t xml:space="preserve"> 上海紫华包装有限公司 </t>
  </si>
  <si>
    <t>14B46</t>
  </si>
  <si>
    <t xml:space="preserve">配电箱自动温控器开发 </t>
  </si>
  <si>
    <t>徐 刚</t>
    <phoneticPr fontId="8" type="noConversion"/>
  </si>
  <si>
    <t xml:space="preserve">上海轩怡电子信息科技有限公司 </t>
  </si>
  <si>
    <t>14B47</t>
  </si>
  <si>
    <t xml:space="preserve">建筑公共区域照明自动控制系统(软件部分)的研发 </t>
  </si>
  <si>
    <t xml:space="preserve">上海思创华信信息技术有限公司 </t>
  </si>
  <si>
    <t>14B51</t>
  </si>
  <si>
    <t xml:space="preserve">智能家居救护系统 </t>
  </si>
  <si>
    <t xml:space="preserve">特思智能楼宇科技（上海）有限公司 </t>
  </si>
  <si>
    <t>14B76</t>
  </si>
  <si>
    <t>空气净化器应用及服务器程序开发</t>
    <phoneticPr fontId="8" type="noConversion"/>
  </si>
  <si>
    <t>王中华</t>
    <phoneticPr fontId="8" type="noConversion"/>
  </si>
  <si>
    <t>上海临滴科技有限公司</t>
    <phoneticPr fontId="8" type="noConversion"/>
  </si>
  <si>
    <t>14Q05</t>
    <phoneticPr fontId="8" type="noConversion"/>
  </si>
  <si>
    <t>基于激光光源的超微型投影技术的开发</t>
    <phoneticPr fontId="8" type="noConversion"/>
  </si>
  <si>
    <t>刘文红</t>
    <phoneticPr fontId="8" type="noConversion"/>
  </si>
  <si>
    <t xml:space="preserve">上海晶瑞计算机科技有限公司 </t>
  </si>
  <si>
    <t>13B55</t>
    <phoneticPr fontId="8" type="noConversion"/>
  </si>
  <si>
    <t>顾 青</t>
    <phoneticPr fontId="8" type="noConversion"/>
  </si>
  <si>
    <t>13B65</t>
    <phoneticPr fontId="8" type="noConversion"/>
  </si>
  <si>
    <t xml:space="preserve">GEPON数据采集设备合作 </t>
  </si>
  <si>
    <t>朱一群</t>
    <phoneticPr fontId="8" type="noConversion"/>
  </si>
  <si>
    <t>上海梁龙电子科技有限公司</t>
  </si>
  <si>
    <t>13B04</t>
    <phoneticPr fontId="8" type="noConversion"/>
  </si>
  <si>
    <t xml:space="preserve">半导体照明平台开发四型 </t>
    <phoneticPr fontId="8" type="noConversion"/>
  </si>
  <si>
    <t>曾宪文</t>
    <phoneticPr fontId="8" type="noConversion"/>
  </si>
  <si>
    <t xml:space="preserve">上海查尔斯电子有限公司 </t>
    <phoneticPr fontId="8" type="noConversion"/>
  </si>
  <si>
    <t>13B13</t>
    <phoneticPr fontId="8" type="noConversion"/>
  </si>
  <si>
    <t>计春雷</t>
    <phoneticPr fontId="8" type="noConversion"/>
  </si>
  <si>
    <r>
      <t>1</t>
    </r>
    <r>
      <rPr>
        <b/>
        <sz val="10"/>
        <rFont val="Arial"/>
        <family val="2"/>
      </rPr>
      <t>3B99-3</t>
    </r>
    <r>
      <rPr>
        <shadow/>
        <sz val="12"/>
        <rFont val="宋体"/>
        <family val="3"/>
        <charset val="134"/>
      </rPr>
      <t/>
    </r>
    <phoneticPr fontId="8" type="noConversion"/>
  </si>
  <si>
    <t>专利转让</t>
    <phoneticPr fontId="8" type="noConversion"/>
  </si>
  <si>
    <t>国网上海市电力公司</t>
    <phoneticPr fontId="8" type="noConversion"/>
  </si>
  <si>
    <r>
      <t>13</t>
    </r>
    <r>
      <rPr>
        <b/>
        <sz val="10"/>
        <rFont val="Arial"/>
        <family val="2"/>
      </rPr>
      <t>B99-6</t>
    </r>
    <r>
      <rPr>
        <shadow/>
        <sz val="12"/>
        <rFont val="宋体"/>
        <family val="3"/>
        <charset val="134"/>
      </rPr>
      <t/>
    </r>
    <phoneticPr fontId="8" type="noConversion"/>
  </si>
  <si>
    <t>赵风景</t>
    <phoneticPr fontId="8" type="noConversion"/>
  </si>
  <si>
    <r>
      <t>1</t>
    </r>
    <r>
      <rPr>
        <b/>
        <sz val="10"/>
        <rFont val="Arial"/>
        <family val="2"/>
      </rPr>
      <t>3B99-10</t>
    </r>
    <r>
      <rPr>
        <shadow/>
        <sz val="12"/>
        <rFont val="宋体"/>
        <family val="3"/>
        <charset val="134"/>
      </rPr>
      <t/>
    </r>
    <phoneticPr fontId="8" type="noConversion"/>
  </si>
  <si>
    <t>孙 强</t>
    <phoneticPr fontId="8" type="noConversion"/>
  </si>
  <si>
    <r>
      <t>1</t>
    </r>
    <r>
      <rPr>
        <b/>
        <sz val="10"/>
        <rFont val="Arial"/>
        <family val="2"/>
      </rPr>
      <t>3B99-11</t>
    </r>
    <r>
      <rPr>
        <shadow/>
        <sz val="12"/>
        <rFont val="宋体"/>
        <family val="3"/>
        <charset val="134"/>
      </rPr>
      <t/>
    </r>
    <phoneticPr fontId="8" type="noConversion"/>
  </si>
  <si>
    <r>
      <t>1</t>
    </r>
    <r>
      <rPr>
        <b/>
        <sz val="10"/>
        <rFont val="Arial"/>
        <family val="2"/>
      </rPr>
      <t>3B99-15</t>
    </r>
    <r>
      <rPr>
        <shadow/>
        <sz val="12"/>
        <rFont val="宋体"/>
        <family val="3"/>
        <charset val="134"/>
      </rPr>
      <t/>
    </r>
    <phoneticPr fontId="8" type="noConversion"/>
  </si>
  <si>
    <t>范光宇</t>
    <phoneticPr fontId="8" type="noConversion"/>
  </si>
  <si>
    <r>
      <t>1</t>
    </r>
    <r>
      <rPr>
        <b/>
        <sz val="10"/>
        <rFont val="Arial"/>
        <family val="2"/>
      </rPr>
      <t>3B99-16</t>
    </r>
    <r>
      <rPr>
        <shadow/>
        <sz val="12"/>
        <rFont val="宋体"/>
        <family val="3"/>
        <charset val="134"/>
      </rPr>
      <t/>
    </r>
    <phoneticPr fontId="8" type="noConversion"/>
  </si>
  <si>
    <t>钟 旭</t>
    <phoneticPr fontId="8" type="noConversion"/>
  </si>
  <si>
    <t>14Z02</t>
    <phoneticPr fontId="8" type="noConversion"/>
  </si>
  <si>
    <t>SSPC电源模块技术研究</t>
  </si>
  <si>
    <t>14Z06</t>
    <phoneticPr fontId="8" type="noConversion"/>
  </si>
  <si>
    <t>DCS-01智能调光控制模块、LAS-1.5低阻抗模拟开关</t>
  </si>
  <si>
    <t>14Z07</t>
    <phoneticPr fontId="8" type="noConversion"/>
  </si>
  <si>
    <t>4ETT-1智能数字PWM发生模块</t>
  </si>
  <si>
    <t>宋晓勇</t>
    <phoneticPr fontId="8" type="noConversion"/>
  </si>
  <si>
    <t>14Z12</t>
    <phoneticPr fontId="8" type="noConversion"/>
  </si>
  <si>
    <t>电子元器件进销管理系统</t>
  </si>
  <si>
    <t>上海德璞信息科技有限公司</t>
  </si>
  <si>
    <t>14Z38</t>
    <phoneticPr fontId="8" type="noConversion"/>
  </si>
  <si>
    <t>DCS-01智能调光控制模块（二期）</t>
    <phoneticPr fontId="8" type="noConversion"/>
  </si>
  <si>
    <t xml:space="preserve">上海航空电器有限公司 </t>
    <phoneticPr fontId="8" type="noConversion"/>
  </si>
  <si>
    <t>12Z32</t>
    <phoneticPr fontId="8" type="noConversion"/>
  </si>
  <si>
    <t>2400T拉力机液压及测控系统改造</t>
  </si>
  <si>
    <t>江苏亚星锚链股份有限公司</t>
  </si>
  <si>
    <t>13Z10</t>
    <phoneticPr fontId="8" type="noConversion"/>
  </si>
  <si>
    <t>张 艳</t>
    <phoneticPr fontId="8" type="noConversion"/>
  </si>
  <si>
    <t>13Z08</t>
    <phoneticPr fontId="8" type="noConversion"/>
  </si>
  <si>
    <t>曾祥绪</t>
    <phoneticPr fontId="8" type="noConversion"/>
  </si>
  <si>
    <t>13Z20</t>
    <phoneticPr fontId="8" type="noConversion"/>
  </si>
  <si>
    <t>金属材料分析测试</t>
    <phoneticPr fontId="8" type="noConversion"/>
  </si>
  <si>
    <t>上海电气风电设备有限公司</t>
  </si>
  <si>
    <t>工博会</t>
    <phoneticPr fontId="2" type="noConversion"/>
  </si>
  <si>
    <t>0.7</t>
  </si>
  <si>
    <r>
      <rPr>
        <sz val="10"/>
        <rFont val="宋体"/>
        <family val="3"/>
        <charset val="134"/>
      </rPr>
      <t>赵孟德</t>
    </r>
    <r>
      <rPr>
        <sz val="10"/>
        <rFont val="Arial"/>
        <family val="2"/>
      </rPr>
      <t>,</t>
    </r>
    <r>
      <rPr>
        <sz val="10"/>
        <rFont val="宋体"/>
        <family val="3"/>
        <charset val="134"/>
      </rPr>
      <t>陈一民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外</t>
    </r>
    <r>
      <rPr>
        <sz val="10"/>
        <rFont val="Arial"/>
        <family val="2"/>
      </rPr>
      <t>),</t>
    </r>
    <r>
      <rPr>
        <sz val="10"/>
        <rFont val="宋体"/>
        <family val="3"/>
        <charset val="134"/>
      </rPr>
      <t>朱文</t>
    </r>
    <r>
      <rPr>
        <sz val="10"/>
        <rFont val="Arial"/>
        <family val="2"/>
      </rPr>
      <t>(</t>
    </r>
    <r>
      <rPr>
        <sz val="10"/>
        <rFont val="宋体"/>
        <family val="3"/>
        <charset val="134"/>
      </rPr>
      <t>学</t>
    </r>
    <r>
      <rPr>
        <sz val="10"/>
        <rFont val="Arial"/>
        <family val="2"/>
      </rPr>
      <t>)</t>
    </r>
  </si>
  <si>
    <t>3</t>
  </si>
  <si>
    <t>1</t>
  </si>
  <si>
    <t>贫困学生诚信缺失问题及其原因分析</t>
  </si>
  <si>
    <t>电气学院</t>
  </si>
  <si>
    <t>岳宁</t>
  </si>
  <si>
    <t>岳宁,李艳霞</t>
  </si>
  <si>
    <t>青年与社会</t>
  </si>
  <si>
    <r>
      <rPr>
        <sz val="12"/>
        <color theme="1"/>
        <rFont val="宋体"/>
        <family val="3"/>
        <charset val="134"/>
      </rPr>
      <t>补</t>
    </r>
    <r>
      <rPr>
        <sz val="12"/>
        <color theme="1"/>
        <rFont val="Arial"/>
        <family val="2"/>
      </rPr>
      <t>2013</t>
    </r>
    <r>
      <rPr>
        <sz val="12"/>
        <color theme="1"/>
        <rFont val="宋体"/>
        <family val="3"/>
        <charset val="134"/>
      </rPr>
      <t>年</t>
    </r>
    <phoneticPr fontId="2" type="noConversion"/>
  </si>
  <si>
    <t>学科编号</t>
  </si>
  <si>
    <t>学科名称</t>
  </si>
  <si>
    <t>所属学院</t>
  </si>
  <si>
    <t>学科带头人</t>
  </si>
  <si>
    <t>奖励分值</t>
  </si>
  <si>
    <t>10XKJ01</t>
  </si>
  <si>
    <t>能源装备制造管理</t>
  </si>
  <si>
    <t>隋丽辉</t>
  </si>
  <si>
    <t>12XKJ01</t>
  </si>
  <si>
    <t>环境装备</t>
  </si>
  <si>
    <t>机械学院</t>
  </si>
  <si>
    <t>黄兴华</t>
  </si>
  <si>
    <t>12XKJ02</t>
  </si>
  <si>
    <t>上海学</t>
  </si>
  <si>
    <t>马克思主义学院</t>
  </si>
  <si>
    <t>何小刚</t>
  </si>
  <si>
    <t>12XKJ03</t>
  </si>
  <si>
    <t>职业技术教育学</t>
  </si>
  <si>
    <t>高教所</t>
  </si>
  <si>
    <t>夏建国</t>
  </si>
  <si>
    <t>13XKJ01</t>
  </si>
  <si>
    <t>计算机应用技术</t>
  </si>
  <si>
    <t>13XKJ02</t>
  </si>
  <si>
    <t>国际贸易学</t>
  </si>
  <si>
    <t>富立友</t>
  </si>
  <si>
    <t>09XKJ01</t>
  </si>
  <si>
    <t>电机与智能电器</t>
  </si>
  <si>
    <t>09XKJ02</t>
  </si>
  <si>
    <t>大锻件材料加工工程</t>
  </si>
  <si>
    <t>任运来</t>
  </si>
  <si>
    <t>汇总</t>
    <phoneticPr fontId="2" type="noConversion"/>
  </si>
  <si>
    <t>上海英集斯自动化技术有限公司</t>
    <phoneticPr fontId="2" type="noConversion"/>
  </si>
  <si>
    <t>15z01</t>
    <phoneticPr fontId="8" type="noConversion"/>
  </si>
  <si>
    <t>智能机器人通讯软件系统</t>
    <phoneticPr fontId="8" type="noConversion"/>
  </si>
  <si>
    <t>陈年生</t>
    <phoneticPr fontId="8" type="noConversion"/>
  </si>
  <si>
    <t>曾祥绪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</si>
</sst>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0.0_);[Red]\(0.0\)"/>
    <numFmt numFmtId="177" formatCode="0.00_ "/>
  </numFmts>
  <fonts count="31" x14ac:knownFonts="1">
    <font>
      <sz val="12"/>
      <color theme="1"/>
      <name val="宋体"/>
      <family val="2"/>
      <charset val="134"/>
      <scheme val="minor"/>
    </font>
    <font>
      <b/>
      <sz val="12"/>
      <color theme="0"/>
      <name val="宋体"/>
      <family val="3"/>
      <charset val="134"/>
    </font>
    <font>
      <sz val="9"/>
      <name val="宋体"/>
      <family val="2"/>
      <charset val="134"/>
      <scheme val="minor"/>
    </font>
    <font>
      <sz val="9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u/>
      <sz val="12"/>
      <color theme="10"/>
      <name val="宋体"/>
      <family val="2"/>
      <charset val="134"/>
      <scheme val="minor"/>
    </font>
    <font>
      <u/>
      <sz val="12"/>
      <color theme="11"/>
      <name val="宋体"/>
      <family val="2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indexed="12"/>
      <name val="宋体"/>
      <family val="3"/>
      <charset val="134"/>
    </font>
    <font>
      <sz val="12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0"/>
      <name val="宋体"/>
      <family val="2"/>
      <charset val="134"/>
      <scheme val="minor"/>
    </font>
    <font>
      <sz val="10"/>
      <name val="Arial"/>
      <family val="2"/>
    </font>
    <font>
      <sz val="10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Times New Roman"/>
      <family val="1"/>
    </font>
    <font>
      <sz val="10"/>
      <color indexed="10"/>
      <name val="Times New Roman"/>
      <family val="1"/>
    </font>
    <font>
      <sz val="10"/>
      <color indexed="10"/>
      <name val="宋体"/>
      <family val="3"/>
      <charset val="134"/>
    </font>
    <font>
      <sz val="10"/>
      <color indexed="8"/>
      <name val="宋体"/>
      <family val="3"/>
      <charset val="134"/>
    </font>
    <font>
      <sz val="12"/>
      <color indexed="0"/>
      <name val="宋体"/>
      <family val="3"/>
      <charset val="134"/>
    </font>
    <font>
      <b/>
      <sz val="10"/>
      <name val="Arial"/>
      <family val="2"/>
    </font>
    <font>
      <b/>
      <sz val="10"/>
      <name val="宋体"/>
      <family val="3"/>
      <charset val="134"/>
    </font>
    <font>
      <b/>
      <sz val="9"/>
      <name val="宋体"/>
      <family val="3"/>
      <charset val="134"/>
    </font>
    <font>
      <shadow/>
      <sz val="12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theme="1"/>
      <name val="Arial"/>
      <family val="2"/>
    </font>
    <font>
      <b/>
      <sz val="14"/>
      <color theme="1"/>
      <name val="宋体"/>
      <family val="3"/>
      <charset val="134"/>
      <scheme val="minor"/>
    </font>
    <font>
      <sz val="14"/>
      <color theme="1"/>
      <name val="宋体"/>
      <family val="2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17">
    <border>
      <left/>
      <right/>
      <top/>
      <bottom/>
      <diagonal/>
    </border>
    <border>
      <left/>
      <right/>
      <top style="thin">
        <color theme="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55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9" fillId="0" borderId="0">
      <alignment vertical="center"/>
    </xf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0" borderId="0">
      <alignment vertical="center"/>
    </xf>
    <xf numFmtId="0" fontId="17" fillId="0" borderId="0">
      <alignment vertical="center"/>
    </xf>
    <xf numFmtId="0" fontId="17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/>
    </xf>
    <xf numFmtId="0" fontId="9" fillId="3" borderId="6" xfId="0" applyFont="1" applyFill="1" applyBorder="1" applyAlignment="1">
      <alignment horizontal="center" vertical="center"/>
    </xf>
    <xf numFmtId="176" fontId="9" fillId="3" borderId="2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 wrapText="1"/>
    </xf>
    <xf numFmtId="14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/>
    </xf>
    <xf numFmtId="49" fontId="9" fillId="3" borderId="0" xfId="0" applyNumberFormat="1" applyFont="1" applyFill="1" applyBorder="1" applyAlignment="1">
      <alignment horizontal="center" vertical="center" wrapText="1"/>
    </xf>
    <xf numFmtId="176" fontId="9" fillId="3" borderId="0" xfId="0" applyNumberFormat="1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vertical="center" wrapText="1"/>
    </xf>
    <xf numFmtId="176" fontId="9" fillId="3" borderId="0" xfId="0" applyNumberFormat="1" applyFont="1" applyFill="1" applyBorder="1" applyAlignment="1">
      <alignment vertical="center" wrapText="1"/>
    </xf>
    <xf numFmtId="0" fontId="9" fillId="3" borderId="8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2" fillId="4" borderId="6" xfId="0" applyNumberFormat="1" applyFont="1" applyFill="1" applyBorder="1" applyAlignment="1">
      <alignment horizontal="center" vertical="center" wrapText="1"/>
    </xf>
    <xf numFmtId="14" fontId="9" fillId="3" borderId="0" xfId="0" applyNumberFormat="1" applyFont="1" applyFill="1" applyBorder="1" applyAlignment="1">
      <alignment vertical="center"/>
    </xf>
    <xf numFmtId="14" fontId="9" fillId="3" borderId="0" xfId="0" applyNumberFormat="1" applyFont="1" applyFill="1" applyBorder="1" applyAlignment="1">
      <alignment horizontal="center" vertical="center"/>
    </xf>
    <xf numFmtId="14" fontId="9" fillId="3" borderId="0" xfId="0" applyNumberFormat="1" applyFont="1" applyFill="1" applyBorder="1" applyAlignment="1">
      <alignment vertical="center" wrapText="1"/>
    </xf>
    <xf numFmtId="0" fontId="0" fillId="0" borderId="0" xfId="0" applyNumberFormat="1" applyBorder="1" applyAlignment="1">
      <alignment horizontal="center" vertical="center" wrapText="1"/>
    </xf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NumberFormat="1" applyBorder="1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NumberFormat="1"/>
    <xf numFmtId="0" fontId="0" fillId="0" borderId="0" xfId="0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14" fontId="12" fillId="4" borderId="5" xfId="0" applyNumberFormat="1" applyFont="1" applyFill="1" applyBorder="1" applyAlignment="1">
      <alignment horizontal="center" vertical="center" wrapText="1"/>
    </xf>
    <xf numFmtId="0" fontId="15" fillId="0" borderId="0" xfId="11" applyFont="1" applyAlignment="1"/>
    <xf numFmtId="0" fontId="15" fillId="0" borderId="0" xfId="11" applyFont="1" applyAlignment="1">
      <alignment horizontal="left"/>
    </xf>
    <xf numFmtId="0" fontId="15" fillId="0" borderId="0" xfId="0" applyNumberFormat="1" applyFont="1" applyFill="1" applyBorder="1" applyAlignment="1" applyProtection="1">
      <alignment horizontal="left"/>
    </xf>
    <xf numFmtId="0" fontId="15" fillId="0" borderId="1" xfId="11" applyFont="1" applyFill="1" applyBorder="1" applyAlignment="1">
      <alignment horizontal="left"/>
    </xf>
    <xf numFmtId="0" fontId="15" fillId="0" borderId="0" xfId="11" applyFont="1" applyFill="1" applyBorder="1" applyAlignment="1">
      <alignment horizontal="left"/>
    </xf>
    <xf numFmtId="0" fontId="15" fillId="0" borderId="0" xfId="11" applyNumberFormat="1" applyFont="1" applyFill="1" applyBorder="1" applyAlignment="1">
      <alignment horizontal="left"/>
    </xf>
    <xf numFmtId="0" fontId="15" fillId="0" borderId="1" xfId="11" applyNumberFormat="1" applyFont="1" applyFill="1" applyBorder="1" applyAlignment="1">
      <alignment horizontal="left"/>
    </xf>
    <xf numFmtId="0" fontId="15" fillId="0" borderId="0" xfId="11" applyFont="1" applyFill="1" applyAlignment="1">
      <alignment horizontal="left"/>
    </xf>
    <xf numFmtId="0" fontId="16" fillId="0" borderId="0" xfId="11" applyFont="1" applyAlignment="1">
      <alignment horizontal="left"/>
    </xf>
    <xf numFmtId="0" fontId="5" fillId="0" borderId="1" xfId="0" applyNumberFormat="1" applyFont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/>
    <xf numFmtId="0" fontId="15" fillId="0" borderId="1" xfId="0" applyNumberFormat="1" applyFont="1" applyFill="1" applyBorder="1" applyAlignment="1" applyProtection="1">
      <alignment horizontal="left"/>
    </xf>
    <xf numFmtId="49" fontId="18" fillId="0" borderId="10" xfId="52" applyNumberFormat="1" applyFont="1" applyBorder="1" applyAlignment="1">
      <alignment horizontal="center" vertical="center" wrapText="1"/>
    </xf>
    <xf numFmtId="49" fontId="16" fillId="0" borderId="10" xfId="52" applyNumberFormat="1" applyFont="1" applyBorder="1" applyAlignment="1">
      <alignment vertical="center" wrapText="1"/>
    </xf>
    <xf numFmtId="49" fontId="16" fillId="0" borderId="10" xfId="52" applyNumberFormat="1" applyFont="1" applyBorder="1" applyAlignment="1">
      <alignment horizontal="center" vertical="center"/>
    </xf>
    <xf numFmtId="49" fontId="16" fillId="0" borderId="11" xfId="52" applyNumberFormat="1" applyFont="1" applyBorder="1" applyAlignment="1">
      <alignment horizontal="center" vertical="center" wrapText="1"/>
    </xf>
    <xf numFmtId="0" fontId="16" fillId="0" borderId="12" xfId="52" applyNumberFormat="1" applyFont="1" applyBorder="1" applyAlignment="1">
      <alignment vertical="center" wrapText="1"/>
    </xf>
    <xf numFmtId="177" fontId="16" fillId="0" borderId="10" xfId="52" applyNumberFormat="1" applyFont="1" applyBorder="1" applyAlignment="1">
      <alignment vertical="center" wrapText="1"/>
    </xf>
    <xf numFmtId="0" fontId="18" fillId="0" borderId="10" xfId="52" applyFont="1" applyBorder="1" applyAlignment="1">
      <alignment horizontal="center" vertical="center" wrapText="1"/>
    </xf>
    <xf numFmtId="0" fontId="16" fillId="0" borderId="10" xfId="52" applyFont="1" applyBorder="1" applyAlignment="1">
      <alignment vertical="center" wrapText="1"/>
    </xf>
    <xf numFmtId="0" fontId="16" fillId="0" borderId="10" xfId="52" applyFont="1" applyBorder="1" applyAlignment="1">
      <alignment horizontal="center" vertical="center"/>
    </xf>
    <xf numFmtId="0" fontId="16" fillId="0" borderId="11" xfId="52" applyFont="1" applyBorder="1" applyAlignment="1">
      <alignment horizontal="center" vertical="center" wrapText="1"/>
    </xf>
    <xf numFmtId="0" fontId="16" fillId="0" borderId="12" xfId="52" applyFont="1" applyBorder="1" applyAlignment="1">
      <alignment vertical="center" wrapText="1"/>
    </xf>
    <xf numFmtId="0" fontId="16" fillId="0" borderId="10" xfId="52" applyFont="1" applyBorder="1" applyAlignment="1">
      <alignment horizontal="center" vertical="center" wrapText="1"/>
    </xf>
    <xf numFmtId="49" fontId="19" fillId="0" borderId="10" xfId="52" applyNumberFormat="1" applyFont="1" applyBorder="1" applyAlignment="1">
      <alignment horizontal="center" vertical="center" wrapText="1"/>
    </xf>
    <xf numFmtId="49" fontId="20" fillId="0" borderId="6" xfId="0" applyNumberFormat="1" applyFont="1" applyBorder="1" applyAlignment="1">
      <alignment vertical="center" wrapText="1"/>
    </xf>
    <xf numFmtId="49" fontId="20" fillId="0" borderId="6" xfId="0" applyNumberFormat="1" applyFont="1" applyBorder="1" applyAlignment="1">
      <alignment vertical="center"/>
    </xf>
    <xf numFmtId="49" fontId="20" fillId="0" borderId="7" xfId="0" applyNumberFormat="1" applyFont="1" applyBorder="1" applyAlignment="1">
      <alignment vertical="center"/>
    </xf>
    <xf numFmtId="0" fontId="20" fillId="0" borderId="14" xfId="0" applyNumberFormat="1" applyFont="1" applyBorder="1" applyAlignment="1">
      <alignment vertical="center"/>
    </xf>
    <xf numFmtId="177" fontId="20" fillId="0" borderId="6" xfId="0" applyNumberFormat="1" applyFont="1" applyBorder="1" applyAlignment="1">
      <alignment vertical="center"/>
    </xf>
    <xf numFmtId="49" fontId="18" fillId="0" borderId="13" xfId="52" applyNumberFormat="1" applyFont="1" applyBorder="1" applyAlignment="1">
      <alignment horizontal="center" vertical="center" wrapText="1"/>
    </xf>
    <xf numFmtId="49" fontId="16" fillId="0" borderId="11" xfId="52" applyNumberFormat="1" applyFont="1" applyFill="1" applyBorder="1" applyAlignment="1">
      <alignment horizontal="center" vertical="center" wrapText="1"/>
    </xf>
    <xf numFmtId="0" fontId="16" fillId="0" borderId="12" xfId="52" applyNumberFormat="1" applyFont="1" applyFill="1" applyBorder="1" applyAlignment="1">
      <alignment vertical="center" wrapText="1"/>
    </xf>
    <xf numFmtId="49" fontId="16" fillId="0" borderId="10" xfId="52" applyNumberFormat="1" applyFont="1" applyBorder="1" applyAlignment="1">
      <alignment horizontal="center" vertical="center" wrapText="1"/>
    </xf>
    <xf numFmtId="177" fontId="16" fillId="0" borderId="10" xfId="52" applyNumberFormat="1" applyFont="1" applyBorder="1" applyAlignment="1">
      <alignment vertical="center"/>
    </xf>
    <xf numFmtId="0" fontId="16" fillId="0" borderId="10" xfId="52" applyFont="1" applyBorder="1" applyAlignment="1">
      <alignment horizontal="left" vertical="center" wrapText="1"/>
    </xf>
    <xf numFmtId="0" fontId="18" fillId="0" borderId="10" xfId="53" applyFont="1" applyBorder="1" applyAlignment="1">
      <alignment horizontal="center" vertical="center" wrapText="1"/>
    </xf>
    <xf numFmtId="0" fontId="16" fillId="0" borderId="10" xfId="53" applyFont="1" applyBorder="1" applyAlignment="1">
      <alignment vertical="center" wrapText="1"/>
    </xf>
    <xf numFmtId="0" fontId="16" fillId="0" borderId="10" xfId="53" applyFont="1" applyBorder="1" applyAlignment="1">
      <alignment horizontal="center" vertical="center" wrapText="1"/>
    </xf>
    <xf numFmtId="0" fontId="16" fillId="0" borderId="11" xfId="53" applyFont="1" applyFill="1" applyBorder="1" applyAlignment="1">
      <alignment vertical="center" wrapText="1"/>
    </xf>
    <xf numFmtId="177" fontId="16" fillId="0" borderId="10" xfId="53" applyNumberFormat="1" applyFont="1" applyBorder="1" applyAlignment="1">
      <alignment vertical="center" wrapText="1"/>
    </xf>
    <xf numFmtId="0" fontId="21" fillId="0" borderId="10" xfId="54" applyFont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10" xfId="0" applyBorder="1" applyAlignment="1">
      <alignment vertical="center"/>
    </xf>
    <xf numFmtId="14" fontId="0" fillId="0" borderId="10" xfId="0" applyNumberFormat="1" applyBorder="1" applyAlignment="1">
      <alignment vertical="center"/>
    </xf>
    <xf numFmtId="49" fontId="0" fillId="0" borderId="10" xfId="0" applyNumberFormat="1" applyBorder="1" applyAlignment="1">
      <alignment vertical="center"/>
    </xf>
    <xf numFmtId="0" fontId="22" fillId="0" borderId="10" xfId="0" applyFont="1" applyBorder="1" applyAlignment="1">
      <alignment vertical="center"/>
    </xf>
    <xf numFmtId="49" fontId="0" fillId="0" borderId="10" xfId="0" quotePrefix="1" applyNumberFormat="1" applyBorder="1" applyAlignment="1">
      <alignment vertical="center"/>
    </xf>
    <xf numFmtId="14" fontId="9" fillId="3" borderId="10" xfId="0" applyNumberFormat="1" applyFont="1" applyFill="1" applyBorder="1" applyAlignment="1">
      <alignment horizontal="center" vertical="center"/>
    </xf>
    <xf numFmtId="14" fontId="9" fillId="3" borderId="6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14" fontId="0" fillId="0" borderId="4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4" xfId="0" quotePrefix="1" applyNumberFormat="1" applyBorder="1" applyAlignment="1">
      <alignment vertical="center"/>
    </xf>
    <xf numFmtId="0" fontId="0" fillId="0" borderId="0" xfId="0" applyBorder="1" applyAlignment="1">
      <alignment vertical="center"/>
    </xf>
    <xf numFmtId="0" fontId="9" fillId="3" borderId="2" xfId="0" applyFont="1" applyFill="1" applyBorder="1" applyAlignment="1">
      <alignment horizontal="left" vertical="center" wrapText="1"/>
    </xf>
    <xf numFmtId="0" fontId="9" fillId="3" borderId="15" xfId="0" applyFont="1" applyFill="1" applyBorder="1" applyAlignment="1">
      <alignment horizontal="center" vertical="center"/>
    </xf>
    <xf numFmtId="14" fontId="9" fillId="3" borderId="15" xfId="0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 wrapText="1"/>
    </xf>
    <xf numFmtId="176" fontId="9" fillId="3" borderId="16" xfId="0" applyNumberFormat="1" applyFont="1" applyFill="1" applyBorder="1" applyAlignment="1">
      <alignment horizontal="center" vertical="center" wrapText="1"/>
    </xf>
    <xf numFmtId="14" fontId="9" fillId="3" borderId="16" xfId="0" applyNumberFormat="1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0" fillId="0" borderId="15" xfId="0" applyBorder="1" applyAlignment="1">
      <alignment vertical="center"/>
    </xf>
    <xf numFmtId="14" fontId="0" fillId="0" borderId="15" xfId="0" applyNumberFormat="1" applyBorder="1" applyAlignment="1">
      <alignment vertical="center"/>
    </xf>
    <xf numFmtId="49" fontId="22" fillId="0" borderId="15" xfId="0" applyNumberFormat="1" applyFont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24" fillId="3" borderId="15" xfId="0" applyNumberFormat="1" applyFont="1" applyFill="1" applyBorder="1" applyAlignment="1">
      <alignment horizontal="center" vertical="center" wrapText="1"/>
    </xf>
    <xf numFmtId="0" fontId="16" fillId="3" borderId="15" xfId="0" applyNumberFormat="1" applyFon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/>
    </xf>
    <xf numFmtId="0" fontId="16" fillId="3" borderId="15" xfId="0" applyNumberFormat="1" applyFont="1" applyFill="1" applyBorder="1" applyAlignment="1">
      <alignment horizontal="center" vertical="center"/>
    </xf>
    <xf numFmtId="0" fontId="25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/>
    </xf>
    <xf numFmtId="0" fontId="24" fillId="3" borderId="15" xfId="0" applyFont="1" applyFill="1" applyBorder="1" applyAlignment="1">
      <alignment horizontal="center" vertical="center"/>
    </xf>
    <xf numFmtId="0" fontId="16" fillId="3" borderId="15" xfId="0" applyFont="1" applyFill="1" applyBorder="1" applyAlignment="1">
      <alignment horizontal="center" vertical="center" wrapText="1"/>
    </xf>
    <xf numFmtId="0" fontId="28" fillId="0" borderId="1" xfId="0" applyFont="1" applyBorder="1" applyAlignment="1">
      <alignment horizontal="left" vertical="center" wrapText="1"/>
    </xf>
    <xf numFmtId="14" fontId="28" fillId="0" borderId="1" xfId="0" applyNumberFormat="1" applyFont="1" applyBorder="1" applyAlignment="1">
      <alignment horizontal="left" vertical="center" wrapText="1"/>
    </xf>
    <xf numFmtId="0" fontId="28" fillId="0" borderId="1" xfId="0" applyNumberFormat="1" applyFont="1" applyBorder="1" applyAlignment="1">
      <alignment horizontal="left" vertical="center" wrapText="1"/>
    </xf>
    <xf numFmtId="0" fontId="30" fillId="0" borderId="0" xfId="0" applyFont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177" fontId="16" fillId="0" borderId="15" xfId="52" applyNumberFormat="1" applyFont="1" applyBorder="1" applyAlignment="1">
      <alignment vertical="center" wrapText="1"/>
    </xf>
    <xf numFmtId="0" fontId="14" fillId="2" borderId="15" xfId="0" applyNumberFormat="1" applyFont="1" applyFill="1" applyBorder="1" applyAlignment="1">
      <alignment horizontal="center" vertical="center" wrapText="1"/>
    </xf>
    <xf numFmtId="49" fontId="1" fillId="2" borderId="15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0" fillId="0" borderId="15" xfId="0" applyNumberFormat="1" applyFont="1" applyBorder="1" applyAlignment="1">
      <alignment horizontal="center" vertical="center" wrapText="1"/>
    </xf>
    <xf numFmtId="0" fontId="18" fillId="0" borderId="15" xfId="52" applyFont="1" applyBorder="1" applyAlignment="1">
      <alignment horizontal="center" vertical="center" wrapText="1"/>
    </xf>
    <xf numFmtId="0" fontId="16" fillId="0" borderId="15" xfId="52" applyFont="1" applyBorder="1" applyAlignment="1">
      <alignment horizontal="center" vertical="center" wrapText="1"/>
    </xf>
    <xf numFmtId="0" fontId="16" fillId="0" borderId="15" xfId="52" applyFont="1" applyBorder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15" xfId="0" applyBorder="1"/>
    <xf numFmtId="0" fontId="0" fillId="0" borderId="15" xfId="0" applyFont="1" applyFill="1" applyBorder="1" applyAlignment="1">
      <alignment vertical="center"/>
    </xf>
    <xf numFmtId="0" fontId="9" fillId="3" borderId="14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14" fontId="0" fillId="0" borderId="6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0" fillId="0" borderId="15" xfId="0" applyBorder="1" applyAlignment="1">
      <alignment horizontal="center" vertical="center"/>
    </xf>
    <xf numFmtId="14" fontId="0" fillId="0" borderId="15" xfId="0" applyNumberFormat="1" applyBorder="1" applyAlignment="1">
      <alignment horizontal="center" vertical="center"/>
    </xf>
    <xf numFmtId="0" fontId="17" fillId="0" borderId="15" xfId="0" applyFont="1" applyBorder="1" applyAlignment="1">
      <alignment vertical="center"/>
    </xf>
    <xf numFmtId="0" fontId="29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center" vertical="center"/>
    </xf>
    <xf numFmtId="0" fontId="30" fillId="0" borderId="15" xfId="0" applyFont="1" applyBorder="1" applyAlignment="1">
      <alignment horizontal="left" vertical="center"/>
    </xf>
    <xf numFmtId="0" fontId="4" fillId="2" borderId="15" xfId="0" applyFont="1" applyFill="1" applyBorder="1" applyAlignment="1">
      <alignment horizontal="center" vertical="center" wrapText="1"/>
    </xf>
    <xf numFmtId="0" fontId="5" fillId="0" borderId="0" xfId="0" applyNumberFormat="1" applyFont="1" applyBorder="1" applyAlignment="1">
      <alignment horizontal="left" vertical="center" wrapText="1"/>
    </xf>
    <xf numFmtId="14" fontId="4" fillId="2" borderId="15" xfId="0" applyNumberFormat="1" applyFont="1" applyFill="1" applyBorder="1" applyAlignment="1">
      <alignment horizontal="center" vertical="center" wrapText="1"/>
    </xf>
  </cellXfs>
  <cellStyles count="55">
    <cellStyle name="常规" xfId="0" builtinId="0"/>
    <cellStyle name="常规 2" xfId="11"/>
    <cellStyle name="常规 5" xfId="52"/>
    <cellStyle name="常规 5 2" xfId="54"/>
    <cellStyle name="常规 6" xfId="53"/>
    <cellStyle name="超链接" xfId="1" builtinId="8" hidden="1"/>
    <cellStyle name="超链接" xfId="3" builtinId="8" hidden="1"/>
    <cellStyle name="超链接" xfId="5" builtinId="8" hidden="1"/>
    <cellStyle name="超链接" xfId="7" builtinId="8" hidden="1"/>
    <cellStyle name="超链接" xfId="9" builtinId="8" hidden="1"/>
    <cellStyle name="超链接" xfId="12" builtinId="8" hidden="1"/>
    <cellStyle name="超链接" xfId="14" builtinId="8" hidden="1"/>
    <cellStyle name="超链接" xfId="16" builtinId="8" hidden="1"/>
    <cellStyle name="超链接" xfId="18" builtinId="8" hidden="1"/>
    <cellStyle name="超链接" xfId="20" builtinId="8" hidden="1"/>
    <cellStyle name="超链接" xfId="22" builtinId="8" hidden="1"/>
    <cellStyle name="超链接" xfId="24" builtinId="8" hidden="1"/>
    <cellStyle name="超链接" xfId="26" builtinId="8" hidden="1"/>
    <cellStyle name="超链接" xfId="28" builtinId="8" hidden="1"/>
    <cellStyle name="超链接" xfId="30" builtinId="8" hidden="1"/>
    <cellStyle name="超链接" xfId="32" builtinId="8" hidden="1"/>
    <cellStyle name="超链接" xfId="34" builtinId="8" hidden="1"/>
    <cellStyle name="超链接" xfId="36" builtinId="8" hidden="1"/>
    <cellStyle name="超链接" xfId="38" builtinId="8" hidden="1"/>
    <cellStyle name="超链接" xfId="40" builtinId="8" hidden="1"/>
    <cellStyle name="超链接" xfId="42" builtinId="8" hidden="1"/>
    <cellStyle name="超链接" xfId="44" builtinId="8" hidden="1"/>
    <cellStyle name="超链接" xfId="46" builtinId="8" hidden="1"/>
    <cellStyle name="超链接" xfId="48" builtinId="8" hidden="1"/>
    <cellStyle name="超链接" xfId="50" builtinId="8" hidden="1"/>
    <cellStyle name="已访问的超链接" xfId="2" builtinId="9" hidden="1"/>
    <cellStyle name="已访问的超链接" xfId="4" builtinId="9" hidden="1"/>
    <cellStyle name="已访问的超链接" xfId="6" builtinId="9" hidden="1"/>
    <cellStyle name="已访问的超链接" xfId="8" builtinId="9" hidden="1"/>
    <cellStyle name="已访问的超链接" xfId="10" builtinId="9" hidden="1"/>
    <cellStyle name="已访问的超链接" xfId="13" builtinId="9" hidden="1"/>
    <cellStyle name="已访问的超链接" xfId="15" builtinId="9" hidden="1"/>
    <cellStyle name="已访问的超链接" xfId="17" builtinId="9" hidden="1"/>
    <cellStyle name="已访问的超链接" xfId="19" builtinId="9" hidden="1"/>
    <cellStyle name="已访问的超链接" xfId="21" builtinId="9" hidden="1"/>
    <cellStyle name="已访问的超链接" xfId="23" builtinId="9" hidden="1"/>
    <cellStyle name="已访问的超链接" xfId="25" builtinId="9" hidden="1"/>
    <cellStyle name="已访问的超链接" xfId="27" builtinId="9" hidden="1"/>
    <cellStyle name="已访问的超链接" xfId="29" builtinId="9" hidden="1"/>
    <cellStyle name="已访问的超链接" xfId="31" builtinId="9" hidden="1"/>
    <cellStyle name="已访问的超链接" xfId="33" builtinId="9" hidden="1"/>
    <cellStyle name="已访问的超链接" xfId="35" builtinId="9" hidden="1"/>
    <cellStyle name="已访问的超链接" xfId="37" builtinId="9" hidden="1"/>
    <cellStyle name="已访问的超链接" xfId="39" builtinId="9" hidden="1"/>
    <cellStyle name="已访问的超链接" xfId="41" builtinId="9" hidden="1"/>
    <cellStyle name="已访问的超链接" xfId="43" builtinId="9" hidden="1"/>
    <cellStyle name="已访问的超链接" xfId="45" builtinId="9" hidden="1"/>
    <cellStyle name="已访问的超链接" xfId="47" builtinId="9" hidden="1"/>
    <cellStyle name="已访问的超链接" xfId="49" builtinId="9" hidden="1"/>
    <cellStyle name="已访问的超链接" xfId="51" builtinId="9" hidden="1"/>
  </cellStyles>
  <dxfs count="134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Arial"/>
        <scheme val="none"/>
      </font>
      <fill>
        <patternFill patternType="solid">
          <fgColor theme="4"/>
          <bgColor theme="4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  <protection locked="1" hidden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/>
        <right/>
        <top style="thin">
          <color theme="4"/>
        </top>
        <bottom/>
      </border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border>
        <bottom style="thin">
          <color indexed="64"/>
        </bottom>
      </border>
    </dxf>
    <dxf>
      <numFmt numFmtId="0" formatCode="General"/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center" vertical="center" textRotation="0" wrapText="0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9" formatCode="yyyy/m/d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);[Red]\(0.0\)"/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numFmt numFmtId="176" formatCode="0.0_);[Red]\(0.0\)"/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minor"/>
      </font>
      <numFmt numFmtId="19" formatCode="yyyy/m/d"/>
      <fill>
        <patternFill patternType="solid">
          <fgColor rgb="FF000000"/>
          <bgColor rgb="FFFFFFFF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minor"/>
      </font>
      <numFmt numFmtId="19" formatCode="yyyy/m/d"/>
      <fill>
        <patternFill patternType="solid">
          <fgColor rgb="FF000000"/>
          <bgColor rgb="FFFFFFFF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/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relativeIndent="0" justifyLastLine="0" shrinkToFit="0" readingOrder="0"/>
      <border diagonalUp="0" diagonalDown="0" outline="0">
        <left/>
        <right style="thin">
          <color auto="1"/>
        </right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1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left style="thin">
          <color auto="1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宋体"/>
        <scheme val="none"/>
      </font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</dxf>
    <dxf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0" relativeIndent="0" justifyLastLine="0" shrinkToFit="0" readingOrder="0"/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1" indent="0" justifyLastLine="0" shrinkToFit="0"/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general" vertical="center" textRotation="0" wrapText="0" relativeIndent="0" justifyLastLine="0" shrinkToFit="0" readingOrder="0"/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10"/>
        <name val="宋体"/>
        <scheme val="none"/>
      </font>
      <numFmt numFmtId="177" formatCode="0.00_ "/>
      <alignment horizontal="center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none"/>
      </font>
      <numFmt numFmtId="0" formatCode="General"/>
      <alignment horizontal="general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center" textRotation="0" wrapText="1" relative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indexed="8"/>
        <name val="宋体"/>
        <scheme val="none"/>
      </font>
      <numFmt numFmtId="0" formatCode="General"/>
      <alignment horizontal="center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宋体"/>
        <scheme val="none"/>
      </font>
      <numFmt numFmtId="0" formatCode="General"/>
      <alignment horizontal="general" vertical="center" textRotation="0" wrapText="1" relative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general" vertical="center" textRotation="0" wrapText="0" relativeIndent="0" justifyLastLine="0" shrinkToFit="0" readingOrder="0"/>
    </dxf>
    <dxf>
      <numFmt numFmtId="0" formatCode="General"/>
      <alignment horizontal="center" vertical="center" textRotation="0" wrapText="1" relativeIndent="0" justifyLastLine="0" shrinkToFit="0" readingOrder="0"/>
      <border diagonalUp="0" diagonalDown="0" outline="0">
        <left/>
        <right/>
        <top/>
        <bottom/>
      </border>
    </dxf>
    <dxf>
      <numFmt numFmtId="0" formatCode="General"/>
      <alignment horizontal="center" vertical="center" textRotation="0" wrapText="1" indent="0" justifyLastLine="0" shrinkToFit="0"/>
    </dxf>
    <dxf>
      <numFmt numFmtId="0" formatCode="General"/>
      <alignment horizontal="center" vertical="center" textRotation="0" wrapText="1" indent="0" justifyLastLine="0" shrinkToFit="0"/>
    </dxf>
    <dxf>
      <numFmt numFmtId="0" formatCode="General"/>
      <alignment horizontal="center" vertical="center" textRotation="0" wrapText="1" indent="0" justifyLastLine="0" shrinkToFit="0"/>
    </dxf>
    <dxf>
      <numFmt numFmtId="0" formatCode="General"/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center" vertical="center" textRotation="0" wrapText="1" indent="0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alignment horizontal="general" vertical="center" textRotation="0" wrapText="1" justifyLastLine="0" shrinkToFit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9" formatCode="yyyy/m/d"/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19" formatCode="yyyy/m/d"/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  <border diagonalUp="0" diagonalDown="0">
        <left/>
        <right/>
        <top style="thin">
          <color theme="4"/>
        </top>
        <bottom/>
        <vertical/>
        <horizontal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numFmt numFmtId="0" formatCode="General"/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relativeIndent="0" justifyLastLine="0" shrinkToFit="0" readingOrder="0"/>
      <border diagonalUp="0" diagonalDown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left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Arial"/>
        <scheme val="none"/>
      </font>
      <alignment horizontal="general" vertical="bottom" textRotation="0" wrapText="0" relativeIndent="0" justifyLastLine="0" shrinkToFit="0" readingOrder="0"/>
      <border diagonalUp="0" diagonalDown="0" outline="0">
        <left/>
        <right/>
        <top style="thin">
          <color theme="4"/>
        </top>
        <bottom/>
      </border>
    </dxf>
    <dxf>
      <border outline="0"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alignment horizontal="left" vertical="center" textRotation="0" wrapText="1" indent="0" justifyLastLine="0" shrinkToFit="0" readingOrder="0"/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表格1" displayName="表格1" ref="A1:R103" totalsRowCount="1" headerRowDxfId="2" dataDxfId="133" headerRowBorderDxfId="3" tableBorderDxfId="132">
  <sortState ref="A2:R84">
    <sortCondition ref="G1:G84"/>
  </sortState>
  <tableColumns count="18">
    <tableColumn id="1" name="序号" dataDxfId="131" totalsRowDxfId="6" dataCellStyle="常规 2"/>
    <tableColumn id="2" name="论文类型" dataDxfId="130" dataCellStyle="常规 2"/>
    <tableColumn id="3" name="论文题目" dataDxfId="129" dataCellStyle="常规 2"/>
    <tableColumn id="4" name="成果归属单位" dataDxfId="128" dataCellStyle="常规 2"/>
    <tableColumn id="5" name="第一作者类型" dataDxfId="127" dataCellStyle="常规 2"/>
    <tableColumn id="6" name="类型分" dataDxfId="126" dataCellStyle="常规 2"/>
    <tableColumn id="7" name="第一作者" dataDxfId="125" dataCellStyle="常规 2"/>
    <tableColumn id="8" name="所有作者" dataDxfId="124" totalsRowDxfId="5" dataCellStyle="常规 2"/>
    <tableColumn id="9" name="作者人数" dataDxfId="123" dataCellStyle="常规 2"/>
    <tableColumn id="10" name="发表/出版时间" dataDxfId="122" dataCellStyle="常规 2"/>
    <tableColumn id="11" name="发表刊物/论文集" dataDxfId="121" dataCellStyle="常规 2"/>
    <tableColumn id="12" name="刊物级别" dataDxfId="120" dataCellStyle="常规 2"/>
    <tableColumn id="13" name="级别分" dataDxfId="119" dataCellStyle="常规 2"/>
    <tableColumn id="14" name="学校署名" dataDxfId="118" dataCellStyle="常规 2"/>
    <tableColumn id="15" name="版面" dataDxfId="117" dataCellStyle="常规 2"/>
    <tableColumn id="16" name="版面分" dataDxfId="116" dataCellStyle="常规 2"/>
    <tableColumn id="17" name="备注" dataDxfId="115" dataCellStyle="常规 2"/>
    <tableColumn id="18" name="分值" totalsRowFunction="sum" dataDxfId="114" totalsRowDxfId="4" dataCellStyle="常规 2">
      <calculatedColumnFormula>表格1[[#This Row],[类型分]]*表格1[[#This Row],[级别分]]*表格1[[#This Row],[版面分]]</calculatedColumnFormula>
    </tableColumn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id="2" name="表格2" displayName="表格2" ref="A1:S20" totalsRowCount="1" headerRowDxfId="0" dataDxfId="113" headerRowBorderDxfId="1" tableBorderDxfId="112">
  <sortState ref="A2:T25">
    <sortCondition ref="G1:G25"/>
  </sortState>
  <tableColumns count="19">
    <tableColumn id="1" name="序号" dataDxfId="111" totalsRowDxfId="110"/>
    <tableColumn id="2" name="论文类型" dataDxfId="109" totalsRowDxfId="108"/>
    <tableColumn id="3" name="论文题目" dataDxfId="107" totalsRowDxfId="106"/>
    <tableColumn id="4" name="成果归属单位" dataDxfId="105" totalsRowDxfId="104"/>
    <tableColumn id="5" name="第一作者类型" dataDxfId="103" totalsRowDxfId="102"/>
    <tableColumn id="6" name="类型分" dataDxfId="101" totalsRowDxfId="100"/>
    <tableColumn id="7" name="第一作者" dataDxfId="99" totalsRowDxfId="98"/>
    <tableColumn id="8" name="所有作者" dataDxfId="97" totalsRowDxfId="96"/>
    <tableColumn id="9" name="作者人数" dataDxfId="95" totalsRowDxfId="94"/>
    <tableColumn id="10" name="发表/出版时间" dataDxfId="93" totalsRowDxfId="92"/>
    <tableColumn id="11" name="发表刊物/论文集" dataDxfId="91" totalsRowDxfId="90"/>
    <tableColumn id="12" name="刊物级别" dataDxfId="89" totalsRowDxfId="88"/>
    <tableColumn id="14" name="论文收录" dataDxfId="87" totalsRowDxfId="86"/>
    <tableColumn id="15" name="收录分" dataDxfId="85" totalsRowDxfId="84"/>
    <tableColumn id="16" name="学校署名" dataDxfId="83" totalsRowDxfId="82"/>
    <tableColumn id="17" name="版面" dataDxfId="81" totalsRowDxfId="80"/>
    <tableColumn id="18" name="版面分" dataDxfId="79" totalsRowDxfId="78"/>
    <tableColumn id="19" name="备注" dataDxfId="77" totalsRowDxfId="76"/>
    <tableColumn id="20" name="分值" totalsRowFunction="sum" dataDxfId="75" totalsRowDxfId="74">
      <calculatedColumnFormula>表格2[[#This Row],[类型分]]*表格2[[#This Row],[收录分]]*表格2[[#This Row],[版面分]]</calculatedColumnFormula>
    </tableColumn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id="3" name="表格3" displayName="表格3" ref="A1:H30" totalsRowCount="1" headerRowDxfId="73" dataDxfId="72">
  <sortState ref="A2:K32">
    <sortCondition ref="D1:D32"/>
  </sortState>
  <tableColumns count="8">
    <tableColumn id="1" name="序号" dataDxfId="71" totalsRowDxfId="16"/>
    <tableColumn id="2" name="项目编号" dataDxfId="70" totalsRowDxfId="15"/>
    <tableColumn id="3" name="项目名称" dataDxfId="69" totalsRowDxfId="14"/>
    <tableColumn id="4" name="负责人" dataDxfId="68" totalsRowDxfId="13"/>
    <tableColumn id="5" name="项目来源" dataDxfId="67" totalsRowDxfId="12"/>
    <tableColumn id="6" name="合同金额（万元）" dataDxfId="66" totalsRowDxfId="11"/>
    <tableColumn id="7" name="到款金额（万元）" totalsRowFunction="custom" dataDxfId="65" totalsRowDxfId="10">
      <totalsRowFormula>SUM(表格3[到款金额（万元）])</totalsRowFormula>
    </tableColumn>
    <tableColumn id="10" name="分值" totalsRowFunction="sum" dataDxfId="64" totalsRowDxfId="9">
      <calculatedColumnFormula>表格3[[#This Row],[到款金额（万元）]]*15</calculatedColumnFormula>
    </tableColumn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id="4" name="表格4" displayName="表格4" ref="A1:J18" totalsRowCount="1" headerRowDxfId="63" dataDxfId="62">
  <tableColumns count="10">
    <tableColumn id="1" name="序号" dataDxfId="61" totalsRowDxfId="60"/>
    <tableColumn id="2" name="项目编号" dataDxfId="59" totalsRowDxfId="58"/>
    <tableColumn id="3" name="项目名称" dataDxfId="57" totalsRowDxfId="56" dataCellStyle="常规 6"/>
    <tableColumn id="4" name="负责人" dataDxfId="55" totalsRowDxfId="54" dataCellStyle="常规 5 2"/>
    <tableColumn id="5" name="项目来源" dataDxfId="53" totalsRowDxfId="52" dataCellStyle="常规 6"/>
    <tableColumn id="6" name="项目总经费（万元）" dataDxfId="51" totalsRowDxfId="50" dataCellStyle="常规 6"/>
    <tableColumn id="7" name="到款金额（万元）" totalsRowFunction="sum" dataDxfId="49" totalsRowDxfId="48" dataCellStyle="常规 5 2"/>
    <tableColumn id="8" name="每万元分值" dataDxfId="47" totalsRowDxfId="46"/>
    <tableColumn id="9" name="考核分值" totalsRowFunction="custom" dataDxfId="45" totalsRowDxfId="44">
      <calculatedColumnFormula>表格4[[#This Row],[每万元分值]]*表格4[[#This Row],[到款金额（万元）]]</calculatedColumnFormula>
      <totalsRowFormula>SUM(表格4[考核分值])</totalsRowFormula>
    </tableColumn>
    <tableColumn id="11" name="备注" dataDxfId="43" totalsRowDxfId="42"/>
  </tableColumns>
  <tableStyleInfo name="TableStyleLight9" showFirstColumn="0" showLastColumn="0" showRowStripes="1" showColumnStripes="0"/>
</table>
</file>

<file path=xl/tables/table5.xml><?xml version="1.0" encoding="utf-8"?>
<table xmlns="http://schemas.openxmlformats.org/spreadsheetml/2006/main" id="6" name="表格6" displayName="表格6" ref="A1:L87" totalsRowCount="1" headerRowDxfId="7" dataDxfId="41" headerRowBorderDxfId="8" tableBorderDxfId="40">
  <sortState ref="A2:L96">
    <sortCondition ref="G1:G96"/>
  </sortState>
  <tableColumns count="12">
    <tableColumn id="1" name="序号" dataDxfId="39" totalsRowDxfId="38"/>
    <tableColumn id="2" name="申请人" dataDxfId="37" totalsRowDxfId="36"/>
    <tableColumn id="3" name="发明（设计）人" dataDxfId="35" totalsRowDxfId="34"/>
    <tableColumn id="4" name="申请名称" dataDxfId="33" totalsRowDxfId="32"/>
    <tableColumn id="19" name="申请日期" dataDxfId="31" totalsRowDxfId="30"/>
    <tableColumn id="6" name="申请号/专利号" dataDxfId="29" totalsRowDxfId="28"/>
    <tableColumn id="7" name="专利类型" dataDxfId="27" totalsRowDxfId="26"/>
    <tableColumn id="13" name="专利状态" totalsRowDxfId="25"/>
    <tableColumn id="14" name="授权日期" dataDxfId="24" totalsRowDxfId="23"/>
    <tableColumn id="15" name="分值" totalsRowFunction="custom" dataDxfId="22" totalsRowDxfId="21">
      <totalsRowFormula>SUM(表格6[分值])</totalsRowFormula>
    </tableColumn>
    <tableColumn id="16" name="奖励金额_x000a_(单位:元)" dataDxfId="20" totalsRowDxfId="19"/>
    <tableColumn id="17" name="备注" dataDxfId="18" totalsRowDxfId="17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3"/>
  <sheetViews>
    <sheetView topLeftCell="E1" workbookViewId="0">
      <selection sqref="A1:R1"/>
    </sheetView>
  </sheetViews>
  <sheetFormatPr defaultColWidth="11" defaultRowHeight="14.25" x14ac:dyDescent="0.15"/>
  <cols>
    <col min="1" max="1" width="6" bestFit="1" customWidth="1"/>
    <col min="2" max="2" width="10.25" bestFit="1" customWidth="1"/>
    <col min="3" max="3" width="33.625" customWidth="1"/>
    <col min="4" max="4" width="17.5" customWidth="1"/>
    <col min="5" max="5" width="18" customWidth="1"/>
    <col min="7" max="7" width="11.625" customWidth="1"/>
    <col min="8" max="8" width="24" style="32" customWidth="1"/>
    <col min="9" max="9" width="11.625" customWidth="1"/>
    <col min="10" max="10" width="15.5" bestFit="1" customWidth="1"/>
    <col min="11" max="11" width="40.625" customWidth="1"/>
    <col min="12" max="12" width="25.875" customWidth="1"/>
    <col min="13" max="13" width="8.125" bestFit="1" customWidth="1"/>
    <col min="14" max="14" width="10.25" bestFit="1" customWidth="1"/>
    <col min="15" max="15" width="8" bestFit="1" customWidth="1"/>
    <col min="16" max="16" width="8.125" bestFit="1" customWidth="1"/>
    <col min="17" max="17" width="10" bestFit="1" customWidth="1"/>
    <col min="18" max="18" width="6" bestFit="1" customWidth="1"/>
  </cols>
  <sheetData>
    <row r="1" spans="1:18" ht="15.75" x14ac:dyDescent="0.15">
      <c r="A1" s="127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27" t="s">
        <v>5</v>
      </c>
      <c r="G1" s="145" t="s">
        <v>6</v>
      </c>
      <c r="H1" s="145" t="s">
        <v>7</v>
      </c>
      <c r="I1" s="145" t="s">
        <v>8</v>
      </c>
      <c r="J1" s="145" t="s">
        <v>9</v>
      </c>
      <c r="K1" s="145" t="s">
        <v>10</v>
      </c>
      <c r="L1" s="145" t="s">
        <v>11</v>
      </c>
      <c r="M1" s="127" t="s">
        <v>12</v>
      </c>
      <c r="N1" s="145" t="s">
        <v>13</v>
      </c>
      <c r="O1" s="145" t="s">
        <v>14</v>
      </c>
      <c r="P1" s="127" t="s">
        <v>15</v>
      </c>
      <c r="Q1" s="145" t="s">
        <v>16</v>
      </c>
      <c r="R1" s="127" t="s">
        <v>17</v>
      </c>
    </row>
    <row r="2" spans="1:18" ht="15" x14ac:dyDescent="0.2">
      <c r="A2" s="41">
        <v>1</v>
      </c>
      <c r="B2" s="42" t="s">
        <v>18</v>
      </c>
      <c r="C2" s="42" t="s">
        <v>201</v>
      </c>
      <c r="D2" s="42" t="s">
        <v>19</v>
      </c>
      <c r="E2" s="42" t="s">
        <v>46</v>
      </c>
      <c r="F2" s="42">
        <v>0.3</v>
      </c>
      <c r="G2" s="42" t="s">
        <v>284</v>
      </c>
      <c r="H2" s="42" t="s">
        <v>318</v>
      </c>
      <c r="I2" s="42">
        <v>3</v>
      </c>
      <c r="J2" s="42" t="s">
        <v>319</v>
      </c>
      <c r="K2" s="42" t="s">
        <v>320</v>
      </c>
      <c r="L2" s="42" t="s">
        <v>28</v>
      </c>
      <c r="M2" s="42">
        <v>30</v>
      </c>
      <c r="N2" s="45" t="s">
        <v>522</v>
      </c>
      <c r="O2" s="45" t="s">
        <v>523</v>
      </c>
      <c r="P2" s="45">
        <v>1</v>
      </c>
      <c r="Q2" s="45"/>
      <c r="R2" s="46">
        <f>表格1[[#This Row],[类型分]]*表格1[[#This Row],[级别分]]*表格1[[#This Row],[版面分]]</f>
        <v>9</v>
      </c>
    </row>
    <row r="3" spans="1:18" ht="15" x14ac:dyDescent="0.2">
      <c r="A3" s="41">
        <v>2</v>
      </c>
      <c r="B3" s="42" t="s">
        <v>18</v>
      </c>
      <c r="C3" s="42" t="s">
        <v>202</v>
      </c>
      <c r="D3" s="42" t="s">
        <v>19</v>
      </c>
      <c r="E3" s="42" t="s">
        <v>20</v>
      </c>
      <c r="F3" s="42">
        <v>0.7</v>
      </c>
      <c r="G3" s="42" t="s">
        <v>74</v>
      </c>
      <c r="H3" s="42" t="s">
        <v>321</v>
      </c>
      <c r="I3" s="42">
        <v>2</v>
      </c>
      <c r="J3" s="42" t="s">
        <v>319</v>
      </c>
      <c r="K3" s="42" t="s">
        <v>322</v>
      </c>
      <c r="L3" s="42" t="s">
        <v>28</v>
      </c>
      <c r="M3" s="42">
        <v>30</v>
      </c>
      <c r="N3" s="44" t="s">
        <v>522</v>
      </c>
      <c r="O3" s="45" t="s">
        <v>523</v>
      </c>
      <c r="P3" s="45">
        <v>1</v>
      </c>
      <c r="Q3" s="45"/>
      <c r="R3" s="47">
        <f>表格1[[#This Row],[类型分]]*表格1[[#This Row],[级别分]]*表格1[[#This Row],[版面分]]</f>
        <v>21</v>
      </c>
    </row>
    <row r="4" spans="1:18" ht="15" x14ac:dyDescent="0.2">
      <c r="A4" s="41">
        <v>3</v>
      </c>
      <c r="B4" s="42" t="s">
        <v>51</v>
      </c>
      <c r="C4" s="42" t="s">
        <v>203</v>
      </c>
      <c r="D4" s="42" t="s">
        <v>19</v>
      </c>
      <c r="E4" s="42" t="s">
        <v>20</v>
      </c>
      <c r="F4" s="42">
        <v>0.6</v>
      </c>
      <c r="G4" s="42" t="s">
        <v>44</v>
      </c>
      <c r="H4" s="42" t="s">
        <v>323</v>
      </c>
      <c r="I4" s="42">
        <v>5</v>
      </c>
      <c r="J4" s="42" t="s">
        <v>319</v>
      </c>
      <c r="K4" s="42" t="s">
        <v>71</v>
      </c>
      <c r="L4" s="42" t="s">
        <v>71</v>
      </c>
      <c r="M4" s="42">
        <v>40</v>
      </c>
      <c r="N4" s="44" t="s">
        <v>522</v>
      </c>
      <c r="O4" s="45" t="s">
        <v>523</v>
      </c>
      <c r="P4" s="45">
        <v>1</v>
      </c>
      <c r="Q4" s="45"/>
      <c r="R4" s="47">
        <f>表格1[[#This Row],[类型分]]*表格1[[#This Row],[级别分]]*表格1[[#This Row],[版面分]]</f>
        <v>24</v>
      </c>
    </row>
    <row r="5" spans="1:18" ht="15" x14ac:dyDescent="0.2">
      <c r="A5" s="41">
        <v>4</v>
      </c>
      <c r="B5" s="42" t="s">
        <v>18</v>
      </c>
      <c r="C5" s="42" t="s">
        <v>204</v>
      </c>
      <c r="D5" s="42" t="s">
        <v>19</v>
      </c>
      <c r="E5" s="42" t="s">
        <v>20</v>
      </c>
      <c r="F5" s="42">
        <v>1</v>
      </c>
      <c r="G5" s="42" t="s">
        <v>285</v>
      </c>
      <c r="H5" s="42" t="s">
        <v>324</v>
      </c>
      <c r="I5" s="42">
        <v>3</v>
      </c>
      <c r="J5" s="42" t="s">
        <v>325</v>
      </c>
      <c r="K5" s="42" t="s">
        <v>326</v>
      </c>
      <c r="L5" s="42" t="s">
        <v>28</v>
      </c>
      <c r="M5" s="42">
        <v>30</v>
      </c>
      <c r="N5" s="44" t="s">
        <v>522</v>
      </c>
      <c r="O5" s="45" t="s">
        <v>523</v>
      </c>
      <c r="P5" s="45">
        <v>1</v>
      </c>
      <c r="Q5" s="45"/>
      <c r="R5" s="47">
        <f>表格1[[#This Row],[类型分]]*表格1[[#This Row],[级别分]]*表格1[[#This Row],[版面分]]</f>
        <v>30</v>
      </c>
    </row>
    <row r="6" spans="1:18" ht="15" x14ac:dyDescent="0.2">
      <c r="A6" s="41">
        <v>5</v>
      </c>
      <c r="B6" s="42" t="s">
        <v>51</v>
      </c>
      <c r="C6" s="42" t="s">
        <v>205</v>
      </c>
      <c r="D6" s="42" t="s">
        <v>19</v>
      </c>
      <c r="E6" s="42" t="s">
        <v>20</v>
      </c>
      <c r="F6" s="42">
        <v>1</v>
      </c>
      <c r="G6" s="42" t="s">
        <v>53</v>
      </c>
      <c r="H6" s="42" t="s">
        <v>327</v>
      </c>
      <c r="I6" s="42">
        <v>3</v>
      </c>
      <c r="J6" s="42" t="s">
        <v>325</v>
      </c>
      <c r="K6" s="42" t="s">
        <v>71</v>
      </c>
      <c r="L6" s="42" t="s">
        <v>71</v>
      </c>
      <c r="M6" s="42">
        <v>40</v>
      </c>
      <c r="N6" s="44" t="s">
        <v>522</v>
      </c>
      <c r="O6" s="45" t="s">
        <v>523</v>
      </c>
      <c r="P6" s="45">
        <v>1</v>
      </c>
      <c r="Q6" s="45"/>
      <c r="R6" s="47">
        <f>表格1[[#This Row],[类型分]]*表格1[[#This Row],[级别分]]*表格1[[#This Row],[版面分]]</f>
        <v>40</v>
      </c>
    </row>
    <row r="7" spans="1:18" ht="15" x14ac:dyDescent="0.2">
      <c r="A7" s="41">
        <v>6</v>
      </c>
      <c r="B7" s="42" t="s">
        <v>18</v>
      </c>
      <c r="C7" s="42" t="s">
        <v>206</v>
      </c>
      <c r="D7" s="42" t="s">
        <v>19</v>
      </c>
      <c r="E7" s="42" t="s">
        <v>45</v>
      </c>
      <c r="F7" s="42">
        <v>0.3</v>
      </c>
      <c r="G7" s="42" t="s">
        <v>286</v>
      </c>
      <c r="H7" s="42" t="s">
        <v>328</v>
      </c>
      <c r="I7" s="42">
        <v>2</v>
      </c>
      <c r="J7" s="42" t="s">
        <v>329</v>
      </c>
      <c r="K7" s="42" t="s">
        <v>330</v>
      </c>
      <c r="L7" s="42" t="s">
        <v>28</v>
      </c>
      <c r="M7" s="42">
        <v>30</v>
      </c>
      <c r="N7" s="44" t="s">
        <v>522</v>
      </c>
      <c r="O7" s="45" t="s">
        <v>523</v>
      </c>
      <c r="P7" s="45">
        <v>1</v>
      </c>
      <c r="Q7" s="45"/>
      <c r="R7" s="47">
        <f>表格1[[#This Row],[类型分]]*表格1[[#This Row],[级别分]]*表格1[[#This Row],[版面分]]</f>
        <v>9</v>
      </c>
    </row>
    <row r="8" spans="1:18" ht="15" x14ac:dyDescent="0.2">
      <c r="A8" s="41">
        <v>7</v>
      </c>
      <c r="B8" s="42" t="s">
        <v>207</v>
      </c>
      <c r="C8" s="42" t="s">
        <v>208</v>
      </c>
      <c r="D8" s="42" t="s">
        <v>19</v>
      </c>
      <c r="E8" s="42" t="s">
        <v>20</v>
      </c>
      <c r="F8" s="42">
        <v>1</v>
      </c>
      <c r="G8" s="42" t="s">
        <v>287</v>
      </c>
      <c r="H8" s="42" t="s">
        <v>287</v>
      </c>
      <c r="I8" s="42">
        <v>1</v>
      </c>
      <c r="J8" s="42" t="s">
        <v>329</v>
      </c>
      <c r="K8" s="42" t="s">
        <v>71</v>
      </c>
      <c r="L8" s="42" t="s">
        <v>71</v>
      </c>
      <c r="M8" s="42">
        <v>40</v>
      </c>
      <c r="N8" s="44" t="s">
        <v>522</v>
      </c>
      <c r="O8" s="45" t="s">
        <v>523</v>
      </c>
      <c r="P8" s="45">
        <v>1</v>
      </c>
      <c r="Q8" s="45"/>
      <c r="R8" s="47">
        <f>表格1[[#This Row],[类型分]]*表格1[[#This Row],[级别分]]*表格1[[#This Row],[版面分]]</f>
        <v>40</v>
      </c>
    </row>
    <row r="9" spans="1:18" ht="15" x14ac:dyDescent="0.2">
      <c r="A9" s="41">
        <v>8</v>
      </c>
      <c r="B9" s="42" t="s">
        <v>51</v>
      </c>
      <c r="C9" s="42" t="s">
        <v>209</v>
      </c>
      <c r="D9" s="42" t="s">
        <v>19</v>
      </c>
      <c r="E9" s="42" t="s">
        <v>20</v>
      </c>
      <c r="F9" s="42">
        <v>1</v>
      </c>
      <c r="G9" s="42" t="s">
        <v>30</v>
      </c>
      <c r="H9" s="42" t="s">
        <v>30</v>
      </c>
      <c r="I9" s="42">
        <v>1</v>
      </c>
      <c r="J9" s="42" t="s">
        <v>331</v>
      </c>
      <c r="K9" s="42" t="s">
        <v>332</v>
      </c>
      <c r="L9" s="42" t="s">
        <v>97</v>
      </c>
      <c r="M9" s="42">
        <v>40</v>
      </c>
      <c r="N9" s="44" t="s">
        <v>522</v>
      </c>
      <c r="O9" s="45" t="s">
        <v>523</v>
      </c>
      <c r="P9" s="45">
        <v>1</v>
      </c>
      <c r="Q9" s="45"/>
      <c r="R9" s="47">
        <f>表格1[[#This Row],[类型分]]*表格1[[#This Row],[级别分]]*表格1[[#This Row],[版面分]]</f>
        <v>40</v>
      </c>
    </row>
    <row r="10" spans="1:18" ht="15" x14ac:dyDescent="0.2">
      <c r="A10" s="41">
        <v>9</v>
      </c>
      <c r="B10" s="42" t="s">
        <v>51</v>
      </c>
      <c r="C10" s="42" t="s">
        <v>210</v>
      </c>
      <c r="D10" s="42" t="s">
        <v>19</v>
      </c>
      <c r="E10" s="42" t="s">
        <v>20</v>
      </c>
      <c r="F10" s="42">
        <v>1</v>
      </c>
      <c r="G10" s="42" t="s">
        <v>128</v>
      </c>
      <c r="H10" s="42" t="s">
        <v>333</v>
      </c>
      <c r="I10" s="42">
        <v>2</v>
      </c>
      <c r="J10" s="42" t="s">
        <v>334</v>
      </c>
      <c r="K10" s="42" t="s">
        <v>335</v>
      </c>
      <c r="L10" s="42" t="s">
        <v>56</v>
      </c>
      <c r="M10" s="42">
        <v>40</v>
      </c>
      <c r="N10" s="44" t="s">
        <v>528</v>
      </c>
      <c r="O10" s="45" t="s">
        <v>523</v>
      </c>
      <c r="P10" s="45">
        <v>1</v>
      </c>
      <c r="Q10" s="45"/>
      <c r="R10" s="47">
        <f>表格1[[#This Row],[类型分]]*表格1[[#This Row],[级别分]]*表格1[[#This Row],[版面分]]</f>
        <v>40</v>
      </c>
    </row>
    <row r="11" spans="1:18" ht="15" x14ac:dyDescent="0.2">
      <c r="A11" s="41">
        <v>10</v>
      </c>
      <c r="B11" s="42" t="s">
        <v>51</v>
      </c>
      <c r="C11" s="42" t="s">
        <v>211</v>
      </c>
      <c r="D11" s="42" t="s">
        <v>19</v>
      </c>
      <c r="E11" s="42" t="s">
        <v>45</v>
      </c>
      <c r="F11" s="42">
        <v>0.3</v>
      </c>
      <c r="G11" s="42" t="s">
        <v>288</v>
      </c>
      <c r="H11" s="42" t="s">
        <v>336</v>
      </c>
      <c r="I11" s="42">
        <v>2</v>
      </c>
      <c r="J11" s="42" t="s">
        <v>337</v>
      </c>
      <c r="K11" s="42" t="s">
        <v>338</v>
      </c>
      <c r="L11" s="42" t="s">
        <v>97</v>
      </c>
      <c r="M11" s="42">
        <v>40</v>
      </c>
      <c r="N11" s="44" t="s">
        <v>528</v>
      </c>
      <c r="O11" s="45" t="s">
        <v>523</v>
      </c>
      <c r="P11" s="45">
        <v>1</v>
      </c>
      <c r="Q11" s="45"/>
      <c r="R11" s="47">
        <f>表格1[[#This Row],[类型分]]*表格1[[#This Row],[级别分]]*表格1[[#This Row],[版面分]]</f>
        <v>12</v>
      </c>
    </row>
    <row r="12" spans="1:18" ht="15" x14ac:dyDescent="0.2">
      <c r="A12" s="41">
        <v>11</v>
      </c>
      <c r="B12" s="42" t="s">
        <v>51</v>
      </c>
      <c r="C12" s="42" t="s">
        <v>212</v>
      </c>
      <c r="D12" s="42" t="s">
        <v>19</v>
      </c>
      <c r="E12" s="42" t="s">
        <v>20</v>
      </c>
      <c r="F12" s="42">
        <v>1</v>
      </c>
      <c r="G12" s="42" t="s">
        <v>289</v>
      </c>
      <c r="H12" s="42" t="s">
        <v>289</v>
      </c>
      <c r="I12" s="42">
        <v>1</v>
      </c>
      <c r="J12" s="42" t="s">
        <v>339</v>
      </c>
      <c r="K12" s="42" t="s">
        <v>71</v>
      </c>
      <c r="L12" s="42" t="s">
        <v>71</v>
      </c>
      <c r="M12" s="42">
        <v>40</v>
      </c>
      <c r="N12" s="44" t="s">
        <v>522</v>
      </c>
      <c r="O12" s="45" t="s">
        <v>523</v>
      </c>
      <c r="P12" s="45">
        <v>1</v>
      </c>
      <c r="Q12" s="45"/>
      <c r="R12" s="47">
        <f>表格1[[#This Row],[类型分]]*表格1[[#This Row],[级别分]]*表格1[[#This Row],[版面分]]</f>
        <v>40</v>
      </c>
    </row>
    <row r="13" spans="1:18" ht="15" x14ac:dyDescent="0.2">
      <c r="A13" s="41">
        <v>12</v>
      </c>
      <c r="B13" s="42" t="s">
        <v>51</v>
      </c>
      <c r="C13" s="42" t="s">
        <v>213</v>
      </c>
      <c r="D13" s="42" t="s">
        <v>19</v>
      </c>
      <c r="E13" s="42" t="s">
        <v>20</v>
      </c>
      <c r="F13" s="42">
        <v>1</v>
      </c>
      <c r="G13" s="42" t="s">
        <v>80</v>
      </c>
      <c r="H13" s="42" t="s">
        <v>80</v>
      </c>
      <c r="I13" s="42">
        <v>1</v>
      </c>
      <c r="J13" s="42" t="s">
        <v>340</v>
      </c>
      <c r="K13" s="42" t="s">
        <v>341</v>
      </c>
      <c r="L13" s="42" t="s">
        <v>82</v>
      </c>
      <c r="M13" s="42">
        <v>20</v>
      </c>
      <c r="N13" s="44" t="s">
        <v>522</v>
      </c>
      <c r="O13" s="45" t="s">
        <v>526</v>
      </c>
      <c r="P13" s="45">
        <v>0.6</v>
      </c>
      <c r="Q13" s="45"/>
      <c r="R13" s="47">
        <f>表格1[[#This Row],[类型分]]*表格1[[#This Row],[级别分]]*表格1[[#This Row],[版面分]]</f>
        <v>12</v>
      </c>
    </row>
    <row r="14" spans="1:18" ht="15" x14ac:dyDescent="0.2">
      <c r="A14" s="41">
        <v>13</v>
      </c>
      <c r="B14" s="42" t="s">
        <v>51</v>
      </c>
      <c r="C14" s="42" t="s">
        <v>214</v>
      </c>
      <c r="D14" s="42" t="s">
        <v>19</v>
      </c>
      <c r="E14" s="42" t="s">
        <v>20</v>
      </c>
      <c r="F14" s="42">
        <v>1</v>
      </c>
      <c r="G14" s="42" t="s">
        <v>80</v>
      </c>
      <c r="H14" s="42" t="s">
        <v>342</v>
      </c>
      <c r="I14" s="42">
        <v>2</v>
      </c>
      <c r="J14" s="42" t="s">
        <v>340</v>
      </c>
      <c r="K14" s="42" t="s">
        <v>341</v>
      </c>
      <c r="L14" s="42" t="s">
        <v>82</v>
      </c>
      <c r="M14" s="42">
        <v>20</v>
      </c>
      <c r="N14" s="44" t="s">
        <v>522</v>
      </c>
      <c r="O14" s="45" t="s">
        <v>526</v>
      </c>
      <c r="P14" s="45">
        <v>0.6</v>
      </c>
      <c r="Q14" s="45"/>
      <c r="R14" s="47">
        <f>表格1[[#This Row],[类型分]]*表格1[[#This Row],[级别分]]*表格1[[#This Row],[版面分]]</f>
        <v>12</v>
      </c>
    </row>
    <row r="15" spans="1:18" ht="15" x14ac:dyDescent="0.2">
      <c r="A15" s="41">
        <v>14</v>
      </c>
      <c r="B15" s="42" t="s">
        <v>51</v>
      </c>
      <c r="C15" s="42" t="s">
        <v>215</v>
      </c>
      <c r="D15" s="42" t="s">
        <v>19</v>
      </c>
      <c r="E15" s="42" t="s">
        <v>20</v>
      </c>
      <c r="F15" s="42">
        <v>1</v>
      </c>
      <c r="G15" s="42" t="s">
        <v>80</v>
      </c>
      <c r="H15" s="42" t="s">
        <v>80</v>
      </c>
      <c r="I15" s="42">
        <v>1</v>
      </c>
      <c r="J15" s="42" t="s">
        <v>340</v>
      </c>
      <c r="K15" s="42" t="s">
        <v>343</v>
      </c>
      <c r="L15" s="42" t="s">
        <v>82</v>
      </c>
      <c r="M15" s="42">
        <v>20</v>
      </c>
      <c r="N15" s="44" t="s">
        <v>522</v>
      </c>
      <c r="O15" s="45" t="s">
        <v>523</v>
      </c>
      <c r="P15" s="45">
        <v>1</v>
      </c>
      <c r="Q15" s="45"/>
      <c r="R15" s="47">
        <f>表格1[[#This Row],[类型分]]*表格1[[#This Row],[级别分]]*表格1[[#This Row],[版面分]]</f>
        <v>20</v>
      </c>
    </row>
    <row r="16" spans="1:18" ht="15" x14ac:dyDescent="0.2">
      <c r="A16" s="41">
        <v>15</v>
      </c>
      <c r="B16" s="42" t="s">
        <v>51</v>
      </c>
      <c r="C16" s="42" t="s">
        <v>216</v>
      </c>
      <c r="D16" s="42" t="s">
        <v>19</v>
      </c>
      <c r="E16" s="42" t="s">
        <v>20</v>
      </c>
      <c r="F16" s="42">
        <v>1</v>
      </c>
      <c r="G16" s="42" t="s">
        <v>80</v>
      </c>
      <c r="H16" s="42" t="s">
        <v>80</v>
      </c>
      <c r="I16" s="42">
        <v>1</v>
      </c>
      <c r="J16" s="42" t="s">
        <v>340</v>
      </c>
      <c r="K16" s="42" t="s">
        <v>71</v>
      </c>
      <c r="L16" s="42" t="s">
        <v>71</v>
      </c>
      <c r="M16" s="42">
        <v>40</v>
      </c>
      <c r="N16" s="44" t="s">
        <v>522</v>
      </c>
      <c r="O16" s="45" t="s">
        <v>523</v>
      </c>
      <c r="P16" s="45">
        <v>1</v>
      </c>
      <c r="Q16" s="45"/>
      <c r="R16" s="47">
        <f>表格1[[#This Row],[类型分]]*表格1[[#This Row],[级别分]]*表格1[[#This Row],[版面分]]</f>
        <v>40</v>
      </c>
    </row>
    <row r="17" spans="1:18" ht="15" x14ac:dyDescent="0.2">
      <c r="A17" s="41">
        <v>16</v>
      </c>
      <c r="B17" s="42" t="s">
        <v>51</v>
      </c>
      <c r="C17" s="42" t="s">
        <v>217</v>
      </c>
      <c r="D17" s="42" t="s">
        <v>19</v>
      </c>
      <c r="E17" s="42" t="s">
        <v>20</v>
      </c>
      <c r="F17" s="42">
        <v>1</v>
      </c>
      <c r="G17" s="42" t="s">
        <v>85</v>
      </c>
      <c r="H17" s="42" t="s">
        <v>344</v>
      </c>
      <c r="I17" s="42">
        <v>2</v>
      </c>
      <c r="J17" s="42" t="s">
        <v>345</v>
      </c>
      <c r="K17" s="42" t="s">
        <v>87</v>
      </c>
      <c r="L17" s="42" t="s">
        <v>82</v>
      </c>
      <c r="M17" s="42">
        <v>20</v>
      </c>
      <c r="N17" s="44" t="s">
        <v>522</v>
      </c>
      <c r="O17" s="45" t="s">
        <v>523</v>
      </c>
      <c r="P17" s="45">
        <v>1</v>
      </c>
      <c r="Q17" s="45"/>
      <c r="R17" s="47">
        <f>表格1[[#This Row],[类型分]]*表格1[[#This Row],[级别分]]*表格1[[#This Row],[版面分]]</f>
        <v>20</v>
      </c>
    </row>
    <row r="18" spans="1:18" ht="15" x14ac:dyDescent="0.2">
      <c r="A18" s="41">
        <v>17</v>
      </c>
      <c r="B18" s="42" t="s">
        <v>51</v>
      </c>
      <c r="C18" s="42" t="s">
        <v>218</v>
      </c>
      <c r="D18" s="42" t="s">
        <v>19</v>
      </c>
      <c r="E18" s="42" t="s">
        <v>20</v>
      </c>
      <c r="F18" s="42">
        <v>1</v>
      </c>
      <c r="G18" s="42" t="s">
        <v>21</v>
      </c>
      <c r="H18" s="42" t="s">
        <v>21</v>
      </c>
      <c r="I18" s="42">
        <v>1</v>
      </c>
      <c r="J18" s="42" t="s">
        <v>346</v>
      </c>
      <c r="K18" s="42" t="s">
        <v>347</v>
      </c>
      <c r="L18" s="42" t="s">
        <v>347</v>
      </c>
      <c r="M18" s="42">
        <v>20</v>
      </c>
      <c r="N18" s="44" t="s">
        <v>522</v>
      </c>
      <c r="O18" s="45" t="s">
        <v>523</v>
      </c>
      <c r="P18" s="45">
        <v>1</v>
      </c>
      <c r="Q18" s="45"/>
      <c r="R18" s="47">
        <f>表格1[[#This Row],[类型分]]*表格1[[#This Row],[级别分]]*表格1[[#This Row],[版面分]]</f>
        <v>20</v>
      </c>
    </row>
    <row r="19" spans="1:18" ht="15" x14ac:dyDescent="0.2">
      <c r="A19" s="41">
        <v>18</v>
      </c>
      <c r="B19" s="42" t="s">
        <v>51</v>
      </c>
      <c r="C19" s="42" t="s">
        <v>219</v>
      </c>
      <c r="D19" s="42" t="s">
        <v>19</v>
      </c>
      <c r="E19" s="42" t="s">
        <v>20</v>
      </c>
      <c r="F19" s="42">
        <v>1</v>
      </c>
      <c r="G19" s="42" t="s">
        <v>290</v>
      </c>
      <c r="H19" s="42" t="s">
        <v>290</v>
      </c>
      <c r="I19" s="42">
        <v>1</v>
      </c>
      <c r="J19" s="42" t="s">
        <v>346</v>
      </c>
      <c r="K19" s="42" t="s">
        <v>348</v>
      </c>
      <c r="L19" s="42" t="s">
        <v>82</v>
      </c>
      <c r="M19" s="42">
        <v>20</v>
      </c>
      <c r="N19" s="44" t="s">
        <v>522</v>
      </c>
      <c r="O19" s="45" t="s">
        <v>523</v>
      </c>
      <c r="P19" s="45">
        <v>1</v>
      </c>
      <c r="Q19" s="45"/>
      <c r="R19" s="47">
        <f>表格1[[#This Row],[类型分]]*表格1[[#This Row],[级别分]]*表格1[[#This Row],[版面分]]</f>
        <v>20</v>
      </c>
    </row>
    <row r="20" spans="1:18" ht="15" x14ac:dyDescent="0.2">
      <c r="A20" s="41">
        <v>19</v>
      </c>
      <c r="B20" s="42" t="s">
        <v>51</v>
      </c>
      <c r="C20" s="42" t="s">
        <v>220</v>
      </c>
      <c r="D20" s="42" t="s">
        <v>19</v>
      </c>
      <c r="E20" s="42" t="s">
        <v>20</v>
      </c>
      <c r="F20" s="42">
        <v>1</v>
      </c>
      <c r="G20" s="42" t="s">
        <v>73</v>
      </c>
      <c r="H20" s="42" t="s">
        <v>349</v>
      </c>
      <c r="I20" s="42">
        <v>4</v>
      </c>
      <c r="J20" s="42" t="s">
        <v>350</v>
      </c>
      <c r="K20" s="42" t="s">
        <v>101</v>
      </c>
      <c r="L20" s="42" t="s">
        <v>97</v>
      </c>
      <c r="M20" s="42">
        <v>40</v>
      </c>
      <c r="N20" s="44" t="s">
        <v>522</v>
      </c>
      <c r="O20" s="45" t="s">
        <v>523</v>
      </c>
      <c r="P20" s="45">
        <v>1</v>
      </c>
      <c r="Q20" s="45"/>
      <c r="R20" s="47">
        <f>表格1[[#This Row],[类型分]]*表格1[[#This Row],[级别分]]*表格1[[#This Row],[版面分]]</f>
        <v>40</v>
      </c>
    </row>
    <row r="21" spans="1:18" ht="15" x14ac:dyDescent="0.2">
      <c r="A21" s="41">
        <v>20</v>
      </c>
      <c r="B21" s="42" t="s">
        <v>51</v>
      </c>
      <c r="C21" s="42" t="s">
        <v>221</v>
      </c>
      <c r="D21" s="42" t="s">
        <v>19</v>
      </c>
      <c r="E21" s="42" t="s">
        <v>20</v>
      </c>
      <c r="F21" s="42">
        <v>0.7</v>
      </c>
      <c r="G21" s="42" t="s">
        <v>291</v>
      </c>
      <c r="H21" s="42" t="s">
        <v>351</v>
      </c>
      <c r="I21" s="42">
        <v>2</v>
      </c>
      <c r="J21" s="42" t="s">
        <v>352</v>
      </c>
      <c r="K21" s="42" t="s">
        <v>353</v>
      </c>
      <c r="L21" s="42" t="s">
        <v>82</v>
      </c>
      <c r="M21" s="42">
        <v>20</v>
      </c>
      <c r="N21" s="44" t="s">
        <v>522</v>
      </c>
      <c r="O21" s="45" t="s">
        <v>523</v>
      </c>
      <c r="P21" s="45">
        <v>1</v>
      </c>
      <c r="Q21" s="45"/>
      <c r="R21" s="47">
        <f>表格1[[#This Row],[类型分]]*表格1[[#This Row],[级别分]]*表格1[[#This Row],[版面分]]</f>
        <v>14</v>
      </c>
    </row>
    <row r="22" spans="1:18" ht="15" x14ac:dyDescent="0.2">
      <c r="A22" s="41">
        <v>21</v>
      </c>
      <c r="B22" s="42" t="s">
        <v>51</v>
      </c>
      <c r="C22" s="42" t="s">
        <v>222</v>
      </c>
      <c r="D22" s="42" t="s">
        <v>19</v>
      </c>
      <c r="E22" s="42" t="s">
        <v>46</v>
      </c>
      <c r="F22" s="42">
        <v>1</v>
      </c>
      <c r="G22" s="42" t="s">
        <v>292</v>
      </c>
      <c r="H22" s="42" t="s">
        <v>354</v>
      </c>
      <c r="I22" s="42">
        <v>5</v>
      </c>
      <c r="J22" s="42" t="s">
        <v>355</v>
      </c>
      <c r="K22" s="42" t="s">
        <v>356</v>
      </c>
      <c r="L22" s="42" t="s">
        <v>82</v>
      </c>
      <c r="M22" s="42">
        <v>20</v>
      </c>
      <c r="N22" s="44" t="s">
        <v>522</v>
      </c>
      <c r="O22" s="45" t="s">
        <v>523</v>
      </c>
      <c r="P22" s="45">
        <v>1</v>
      </c>
      <c r="Q22" s="45"/>
      <c r="R22" s="47">
        <f>表格1[[#This Row],[类型分]]*表格1[[#This Row],[级别分]]*表格1[[#This Row],[版面分]]</f>
        <v>20</v>
      </c>
    </row>
    <row r="23" spans="1:18" ht="15" x14ac:dyDescent="0.2">
      <c r="A23" s="41">
        <v>22</v>
      </c>
      <c r="B23" s="42" t="s">
        <v>51</v>
      </c>
      <c r="C23" s="42" t="s">
        <v>223</v>
      </c>
      <c r="D23" s="42" t="s">
        <v>19</v>
      </c>
      <c r="E23" s="42" t="s">
        <v>46</v>
      </c>
      <c r="F23" s="42">
        <v>1</v>
      </c>
      <c r="G23" s="42" t="s">
        <v>293</v>
      </c>
      <c r="H23" s="42" t="s">
        <v>357</v>
      </c>
      <c r="I23" s="42">
        <v>3</v>
      </c>
      <c r="J23" s="42" t="s">
        <v>358</v>
      </c>
      <c r="K23" s="42" t="s">
        <v>359</v>
      </c>
      <c r="L23" s="42" t="s">
        <v>82</v>
      </c>
      <c r="M23" s="42">
        <v>20</v>
      </c>
      <c r="N23" s="44" t="s">
        <v>522</v>
      </c>
      <c r="O23" s="45" t="s">
        <v>523</v>
      </c>
      <c r="P23" s="45">
        <v>1</v>
      </c>
      <c r="Q23" s="45"/>
      <c r="R23" s="47">
        <f>表格1[[#This Row],[类型分]]*表格1[[#This Row],[级别分]]*表格1[[#This Row],[版面分]]</f>
        <v>20</v>
      </c>
    </row>
    <row r="24" spans="1:18" ht="15" x14ac:dyDescent="0.2">
      <c r="A24" s="41">
        <v>23</v>
      </c>
      <c r="B24" s="42" t="s">
        <v>18</v>
      </c>
      <c r="C24" s="42" t="s">
        <v>224</v>
      </c>
      <c r="D24" s="42" t="s">
        <v>19</v>
      </c>
      <c r="E24" s="42" t="s">
        <v>20</v>
      </c>
      <c r="F24" s="42">
        <v>1</v>
      </c>
      <c r="G24" s="42" t="s">
        <v>77</v>
      </c>
      <c r="H24" s="42" t="s">
        <v>360</v>
      </c>
      <c r="I24" s="42">
        <v>3</v>
      </c>
      <c r="J24" s="42" t="s">
        <v>358</v>
      </c>
      <c r="K24" s="42" t="s">
        <v>361</v>
      </c>
      <c r="L24" s="42" t="s">
        <v>28</v>
      </c>
      <c r="M24" s="42">
        <v>30</v>
      </c>
      <c r="N24" s="44" t="s">
        <v>522</v>
      </c>
      <c r="O24" s="45" t="s">
        <v>523</v>
      </c>
      <c r="P24" s="45">
        <v>1</v>
      </c>
      <c r="Q24" s="45"/>
      <c r="R24" s="47">
        <f>表格1[[#This Row],[类型分]]*表格1[[#This Row],[级别分]]*表格1[[#This Row],[版面分]]</f>
        <v>30</v>
      </c>
    </row>
    <row r="25" spans="1:18" ht="15" x14ac:dyDescent="0.2">
      <c r="A25" s="41">
        <v>24</v>
      </c>
      <c r="B25" s="42" t="s">
        <v>18</v>
      </c>
      <c r="C25" s="42" t="s">
        <v>225</v>
      </c>
      <c r="D25" s="42" t="s">
        <v>19</v>
      </c>
      <c r="E25" s="42" t="s">
        <v>20</v>
      </c>
      <c r="F25" s="42">
        <v>0.7</v>
      </c>
      <c r="G25" s="42" t="s">
        <v>118</v>
      </c>
      <c r="H25" s="42" t="s">
        <v>362</v>
      </c>
      <c r="I25" s="42">
        <v>3</v>
      </c>
      <c r="J25" s="42" t="s">
        <v>358</v>
      </c>
      <c r="K25" s="42" t="s">
        <v>363</v>
      </c>
      <c r="L25" s="42" t="s">
        <v>28</v>
      </c>
      <c r="M25" s="42">
        <v>30</v>
      </c>
      <c r="N25" s="44" t="s">
        <v>522</v>
      </c>
      <c r="O25" s="45" t="s">
        <v>523</v>
      </c>
      <c r="P25" s="45">
        <v>1</v>
      </c>
      <c r="Q25" s="45"/>
      <c r="R25" s="47">
        <f>表格1[[#This Row],[类型分]]*表格1[[#This Row],[级别分]]*表格1[[#This Row],[版面分]]</f>
        <v>21</v>
      </c>
    </row>
    <row r="26" spans="1:18" ht="15" x14ac:dyDescent="0.2">
      <c r="A26" s="41">
        <v>25</v>
      </c>
      <c r="B26" s="42" t="s">
        <v>18</v>
      </c>
      <c r="C26" s="42" t="s">
        <v>226</v>
      </c>
      <c r="D26" s="42" t="s">
        <v>19</v>
      </c>
      <c r="E26" s="42" t="s">
        <v>20</v>
      </c>
      <c r="F26" s="42">
        <v>0.7</v>
      </c>
      <c r="G26" s="42" t="s">
        <v>167</v>
      </c>
      <c r="H26" s="42" t="s">
        <v>364</v>
      </c>
      <c r="I26" s="42">
        <v>2</v>
      </c>
      <c r="J26" s="42" t="s">
        <v>358</v>
      </c>
      <c r="K26" s="42" t="s">
        <v>365</v>
      </c>
      <c r="L26" s="42" t="s">
        <v>28</v>
      </c>
      <c r="M26" s="42">
        <v>30</v>
      </c>
      <c r="N26" s="44" t="s">
        <v>522</v>
      </c>
      <c r="O26" s="45" t="s">
        <v>523</v>
      </c>
      <c r="P26" s="45">
        <v>1</v>
      </c>
      <c r="Q26" s="45"/>
      <c r="R26" s="47">
        <f>表格1[[#This Row],[类型分]]*表格1[[#This Row],[级别分]]*表格1[[#This Row],[版面分]]</f>
        <v>21</v>
      </c>
    </row>
    <row r="27" spans="1:18" ht="15" x14ac:dyDescent="0.2">
      <c r="A27" s="41">
        <v>26</v>
      </c>
      <c r="B27" s="42" t="s">
        <v>51</v>
      </c>
      <c r="C27" s="42" t="s">
        <v>227</v>
      </c>
      <c r="D27" s="42" t="s">
        <v>19</v>
      </c>
      <c r="E27" s="42" t="s">
        <v>46</v>
      </c>
      <c r="F27" s="42">
        <v>1</v>
      </c>
      <c r="G27" s="42" t="s">
        <v>294</v>
      </c>
      <c r="H27" s="42" t="s">
        <v>366</v>
      </c>
      <c r="I27" s="42">
        <v>6</v>
      </c>
      <c r="J27" s="42" t="s">
        <v>358</v>
      </c>
      <c r="K27" s="42" t="s">
        <v>367</v>
      </c>
      <c r="L27" s="42" t="s">
        <v>56</v>
      </c>
      <c r="M27" s="42">
        <v>40</v>
      </c>
      <c r="N27" s="44" t="s">
        <v>522</v>
      </c>
      <c r="O27" s="45" t="s">
        <v>527</v>
      </c>
      <c r="P27" s="45">
        <v>1</v>
      </c>
      <c r="Q27" s="45"/>
      <c r="R27" s="47">
        <f>表格1[[#This Row],[类型分]]*表格1[[#This Row],[级别分]]*表格1[[#This Row],[版面分]]</f>
        <v>40</v>
      </c>
    </row>
    <row r="28" spans="1:18" ht="15" x14ac:dyDescent="0.2">
      <c r="A28" s="41">
        <v>27</v>
      </c>
      <c r="B28" s="42" t="s">
        <v>18</v>
      </c>
      <c r="C28" s="42" t="s">
        <v>228</v>
      </c>
      <c r="D28" s="42" t="s">
        <v>19</v>
      </c>
      <c r="E28" s="42" t="s">
        <v>46</v>
      </c>
      <c r="F28" s="42">
        <v>1</v>
      </c>
      <c r="G28" s="42" t="s">
        <v>295</v>
      </c>
      <c r="H28" s="42" t="s">
        <v>368</v>
      </c>
      <c r="I28" s="42">
        <v>2</v>
      </c>
      <c r="J28" s="42" t="s">
        <v>358</v>
      </c>
      <c r="K28" s="42" t="s">
        <v>369</v>
      </c>
      <c r="L28" s="42" t="s">
        <v>28</v>
      </c>
      <c r="M28" s="42">
        <v>30</v>
      </c>
      <c r="N28" s="44" t="s">
        <v>522</v>
      </c>
      <c r="O28" s="45" t="s">
        <v>523</v>
      </c>
      <c r="P28" s="45">
        <v>1</v>
      </c>
      <c r="Q28" s="45"/>
      <c r="R28" s="47">
        <f>表格1[[#This Row],[类型分]]*表格1[[#This Row],[级别分]]*表格1[[#This Row],[版面分]]</f>
        <v>30</v>
      </c>
    </row>
    <row r="29" spans="1:18" ht="15" x14ac:dyDescent="0.2">
      <c r="A29" s="41">
        <v>28</v>
      </c>
      <c r="B29" s="42" t="s">
        <v>18</v>
      </c>
      <c r="C29" s="42" t="s">
        <v>229</v>
      </c>
      <c r="D29" s="42" t="s">
        <v>19</v>
      </c>
      <c r="E29" s="42" t="s">
        <v>20</v>
      </c>
      <c r="F29" s="42">
        <v>0.7</v>
      </c>
      <c r="G29" s="42" t="s">
        <v>70</v>
      </c>
      <c r="H29" s="42" t="s">
        <v>370</v>
      </c>
      <c r="I29" s="42">
        <v>3</v>
      </c>
      <c r="J29" s="42" t="s">
        <v>358</v>
      </c>
      <c r="K29" s="42" t="s">
        <v>371</v>
      </c>
      <c r="L29" s="42" t="s">
        <v>28</v>
      </c>
      <c r="M29" s="42">
        <v>30</v>
      </c>
      <c r="N29" s="44" t="s">
        <v>522</v>
      </c>
      <c r="O29" s="45" t="s">
        <v>523</v>
      </c>
      <c r="P29" s="45">
        <v>1</v>
      </c>
      <c r="Q29" s="45"/>
      <c r="R29" s="47">
        <f>表格1[[#This Row],[类型分]]*表格1[[#This Row],[级别分]]*表格1[[#This Row],[版面分]]</f>
        <v>21</v>
      </c>
    </row>
    <row r="30" spans="1:18" ht="15" x14ac:dyDescent="0.2">
      <c r="A30" s="41">
        <v>29</v>
      </c>
      <c r="B30" s="42" t="s">
        <v>51</v>
      </c>
      <c r="C30" s="42" t="s">
        <v>230</v>
      </c>
      <c r="D30" s="42" t="s">
        <v>19</v>
      </c>
      <c r="E30" s="42" t="s">
        <v>20</v>
      </c>
      <c r="F30" s="42">
        <v>1</v>
      </c>
      <c r="G30" s="42" t="s">
        <v>92</v>
      </c>
      <c r="H30" s="42" t="s">
        <v>92</v>
      </c>
      <c r="I30" s="42">
        <v>1</v>
      </c>
      <c r="J30" s="42" t="s">
        <v>372</v>
      </c>
      <c r="K30" s="42" t="s">
        <v>373</v>
      </c>
      <c r="L30" s="42" t="s">
        <v>82</v>
      </c>
      <c r="M30" s="42">
        <v>20</v>
      </c>
      <c r="N30" s="44" t="s">
        <v>522</v>
      </c>
      <c r="O30" s="45" t="s">
        <v>523</v>
      </c>
      <c r="P30" s="45">
        <v>1</v>
      </c>
      <c r="Q30" s="45"/>
      <c r="R30" s="47">
        <f>表格1[[#This Row],[类型分]]*表格1[[#This Row],[级别分]]*表格1[[#This Row],[版面分]]</f>
        <v>20</v>
      </c>
    </row>
    <row r="31" spans="1:18" ht="15" x14ac:dyDescent="0.2">
      <c r="A31" s="41">
        <v>30</v>
      </c>
      <c r="B31" s="42" t="s">
        <v>18</v>
      </c>
      <c r="C31" s="42" t="s">
        <v>231</v>
      </c>
      <c r="D31" s="42" t="s">
        <v>19</v>
      </c>
      <c r="E31" s="42" t="s">
        <v>20</v>
      </c>
      <c r="F31" s="42">
        <v>0.6</v>
      </c>
      <c r="G31" s="42" t="s">
        <v>31</v>
      </c>
      <c r="H31" s="42" t="s">
        <v>32</v>
      </c>
      <c r="I31" s="42">
        <v>3</v>
      </c>
      <c r="J31" s="42" t="s">
        <v>374</v>
      </c>
      <c r="K31" s="42" t="s">
        <v>375</v>
      </c>
      <c r="L31" s="42" t="s">
        <v>28</v>
      </c>
      <c r="M31" s="42">
        <v>30</v>
      </c>
      <c r="N31" s="44" t="s">
        <v>528</v>
      </c>
      <c r="O31" s="45" t="s">
        <v>523</v>
      </c>
      <c r="P31" s="45">
        <v>1</v>
      </c>
      <c r="Q31" s="45"/>
      <c r="R31" s="47">
        <f>表格1[[#This Row],[类型分]]*表格1[[#This Row],[级别分]]*表格1[[#This Row],[版面分]]</f>
        <v>18</v>
      </c>
    </row>
    <row r="32" spans="1:18" ht="15" x14ac:dyDescent="0.2">
      <c r="A32" s="41">
        <v>31</v>
      </c>
      <c r="B32" s="42" t="s">
        <v>18</v>
      </c>
      <c r="C32" s="42" t="s">
        <v>232</v>
      </c>
      <c r="D32" s="42" t="s">
        <v>19</v>
      </c>
      <c r="E32" s="42" t="s">
        <v>20</v>
      </c>
      <c r="F32" s="42">
        <v>1</v>
      </c>
      <c r="G32" s="42" t="s">
        <v>31</v>
      </c>
      <c r="H32" s="42" t="s">
        <v>376</v>
      </c>
      <c r="I32" s="42">
        <v>2</v>
      </c>
      <c r="J32" s="42" t="s">
        <v>377</v>
      </c>
      <c r="K32" s="42" t="s">
        <v>119</v>
      </c>
      <c r="L32" s="42" t="s">
        <v>28</v>
      </c>
      <c r="M32" s="42">
        <v>30</v>
      </c>
      <c r="N32" s="44" t="s">
        <v>522</v>
      </c>
      <c r="O32" s="45" t="s">
        <v>523</v>
      </c>
      <c r="P32" s="45">
        <v>1</v>
      </c>
      <c r="Q32" s="45"/>
      <c r="R32" s="47">
        <f>表格1[[#This Row],[类型分]]*表格1[[#This Row],[级别分]]*表格1[[#This Row],[版面分]]</f>
        <v>30</v>
      </c>
    </row>
    <row r="33" spans="1:18" ht="15" x14ac:dyDescent="0.2">
      <c r="A33" s="41">
        <v>32</v>
      </c>
      <c r="B33" s="42" t="s">
        <v>51</v>
      </c>
      <c r="C33" s="42" t="s">
        <v>233</v>
      </c>
      <c r="D33" s="42" t="s">
        <v>19</v>
      </c>
      <c r="E33" s="42" t="s">
        <v>20</v>
      </c>
      <c r="F33" s="42">
        <v>1</v>
      </c>
      <c r="G33" s="42" t="s">
        <v>296</v>
      </c>
      <c r="H33" s="42" t="s">
        <v>378</v>
      </c>
      <c r="I33" s="42">
        <v>2</v>
      </c>
      <c r="J33" s="42" t="s">
        <v>379</v>
      </c>
      <c r="K33" s="42" t="s">
        <v>71</v>
      </c>
      <c r="L33" s="42" t="s">
        <v>71</v>
      </c>
      <c r="M33" s="42">
        <v>40</v>
      </c>
      <c r="N33" s="44" t="s">
        <v>522</v>
      </c>
      <c r="O33" s="45" t="s">
        <v>523</v>
      </c>
      <c r="P33" s="45">
        <v>1</v>
      </c>
      <c r="Q33" s="45"/>
      <c r="R33" s="47">
        <f>表格1[[#This Row],[类型分]]*表格1[[#This Row],[级别分]]*表格1[[#This Row],[版面分]]</f>
        <v>40</v>
      </c>
    </row>
    <row r="34" spans="1:18" ht="15" x14ac:dyDescent="0.2">
      <c r="A34" s="41">
        <v>33</v>
      </c>
      <c r="B34" s="42" t="s">
        <v>51</v>
      </c>
      <c r="C34" s="42" t="s">
        <v>234</v>
      </c>
      <c r="D34" s="42" t="s">
        <v>19</v>
      </c>
      <c r="E34" s="42" t="s">
        <v>46</v>
      </c>
      <c r="F34" s="42">
        <v>1</v>
      </c>
      <c r="G34" s="42" t="s">
        <v>297</v>
      </c>
      <c r="H34" s="42" t="s">
        <v>380</v>
      </c>
      <c r="I34" s="42">
        <v>2</v>
      </c>
      <c r="J34" s="42" t="s">
        <v>381</v>
      </c>
      <c r="K34" s="42" t="s">
        <v>93</v>
      </c>
      <c r="L34" s="42" t="s">
        <v>82</v>
      </c>
      <c r="M34" s="42">
        <v>20</v>
      </c>
      <c r="N34" s="44" t="s">
        <v>522</v>
      </c>
      <c r="O34" s="45" t="s">
        <v>523</v>
      </c>
      <c r="P34" s="45">
        <v>1</v>
      </c>
      <c r="Q34" s="45"/>
      <c r="R34" s="47">
        <f>表格1[[#This Row],[类型分]]*表格1[[#This Row],[级别分]]*表格1[[#This Row],[版面分]]</f>
        <v>20</v>
      </c>
    </row>
    <row r="35" spans="1:18" ht="15" x14ac:dyDescent="0.2">
      <c r="A35" s="41">
        <v>34</v>
      </c>
      <c r="B35" s="42" t="s">
        <v>51</v>
      </c>
      <c r="C35" s="42" t="s">
        <v>235</v>
      </c>
      <c r="D35" s="42" t="s">
        <v>19</v>
      </c>
      <c r="E35" s="42" t="s">
        <v>46</v>
      </c>
      <c r="F35" s="42">
        <v>1</v>
      </c>
      <c r="G35" s="42" t="s">
        <v>293</v>
      </c>
      <c r="H35" s="42" t="s">
        <v>382</v>
      </c>
      <c r="I35" s="42">
        <v>2</v>
      </c>
      <c r="J35" s="42" t="s">
        <v>381</v>
      </c>
      <c r="K35" s="42" t="s">
        <v>93</v>
      </c>
      <c r="L35" s="42" t="s">
        <v>82</v>
      </c>
      <c r="M35" s="42">
        <v>20</v>
      </c>
      <c r="N35" s="44" t="s">
        <v>522</v>
      </c>
      <c r="O35" s="45" t="s">
        <v>523</v>
      </c>
      <c r="P35" s="45">
        <v>1</v>
      </c>
      <c r="Q35" s="45"/>
      <c r="R35" s="47">
        <f>表格1[[#This Row],[类型分]]*表格1[[#This Row],[级别分]]*表格1[[#This Row],[版面分]]</f>
        <v>20</v>
      </c>
    </row>
    <row r="36" spans="1:18" ht="15" x14ac:dyDescent="0.2">
      <c r="A36" s="41">
        <v>35</v>
      </c>
      <c r="B36" s="42" t="s">
        <v>18</v>
      </c>
      <c r="C36" s="42" t="s">
        <v>236</v>
      </c>
      <c r="D36" s="42" t="s">
        <v>19</v>
      </c>
      <c r="E36" s="42" t="s">
        <v>20</v>
      </c>
      <c r="F36" s="42">
        <v>0.7</v>
      </c>
      <c r="G36" s="42" t="s">
        <v>118</v>
      </c>
      <c r="H36" s="42" t="s">
        <v>383</v>
      </c>
      <c r="I36" s="42">
        <v>2</v>
      </c>
      <c r="J36" s="42" t="s">
        <v>384</v>
      </c>
      <c r="K36" s="42" t="s">
        <v>385</v>
      </c>
      <c r="L36" s="42" t="s">
        <v>28</v>
      </c>
      <c r="M36" s="42">
        <v>30</v>
      </c>
      <c r="N36" s="44" t="s">
        <v>522</v>
      </c>
      <c r="O36" s="45" t="s">
        <v>523</v>
      </c>
      <c r="P36" s="45">
        <v>1</v>
      </c>
      <c r="Q36" s="45"/>
      <c r="R36" s="47">
        <f>表格1[[#This Row],[类型分]]*表格1[[#This Row],[级别分]]*表格1[[#This Row],[版面分]]</f>
        <v>21</v>
      </c>
    </row>
    <row r="37" spans="1:18" ht="15" x14ac:dyDescent="0.2">
      <c r="A37" s="41">
        <v>36</v>
      </c>
      <c r="B37" s="42" t="s">
        <v>51</v>
      </c>
      <c r="C37" s="42" t="s">
        <v>237</v>
      </c>
      <c r="D37" s="42" t="s">
        <v>19</v>
      </c>
      <c r="E37" s="42" t="s">
        <v>20</v>
      </c>
      <c r="F37" s="42">
        <v>1</v>
      </c>
      <c r="G37" s="42" t="s">
        <v>298</v>
      </c>
      <c r="H37" s="42" t="s">
        <v>298</v>
      </c>
      <c r="I37" s="42">
        <v>1</v>
      </c>
      <c r="J37" s="42" t="s">
        <v>386</v>
      </c>
      <c r="K37" s="42" t="s">
        <v>87</v>
      </c>
      <c r="L37" s="42" t="s">
        <v>82</v>
      </c>
      <c r="M37" s="42">
        <v>20</v>
      </c>
      <c r="N37" s="44" t="s">
        <v>522</v>
      </c>
      <c r="O37" s="45" t="s">
        <v>523</v>
      </c>
      <c r="P37" s="45">
        <v>1</v>
      </c>
      <c r="Q37" s="45"/>
      <c r="R37" s="47">
        <f>表格1[[#This Row],[类型分]]*表格1[[#This Row],[级别分]]*表格1[[#This Row],[版面分]]</f>
        <v>20</v>
      </c>
    </row>
    <row r="38" spans="1:18" ht="15" x14ac:dyDescent="0.2">
      <c r="A38" s="41">
        <v>37</v>
      </c>
      <c r="B38" s="42" t="s">
        <v>51</v>
      </c>
      <c r="C38" s="42" t="s">
        <v>238</v>
      </c>
      <c r="D38" s="42" t="s">
        <v>19</v>
      </c>
      <c r="E38" s="42" t="s">
        <v>20</v>
      </c>
      <c r="F38" s="42">
        <v>1</v>
      </c>
      <c r="G38" s="42" t="s">
        <v>128</v>
      </c>
      <c r="H38" s="42" t="s">
        <v>128</v>
      </c>
      <c r="I38" s="42">
        <v>1</v>
      </c>
      <c r="J38" s="42" t="s">
        <v>387</v>
      </c>
      <c r="K38" s="42" t="s">
        <v>388</v>
      </c>
      <c r="L38" s="42" t="s">
        <v>82</v>
      </c>
      <c r="M38" s="42">
        <v>20</v>
      </c>
      <c r="N38" s="44" t="s">
        <v>522</v>
      </c>
      <c r="O38" s="45" t="s">
        <v>523</v>
      </c>
      <c r="P38" s="45">
        <v>1</v>
      </c>
      <c r="Q38" s="45"/>
      <c r="R38" s="47">
        <f>表格1[[#This Row],[类型分]]*表格1[[#This Row],[级别分]]*表格1[[#This Row],[版面分]]</f>
        <v>20</v>
      </c>
    </row>
    <row r="39" spans="1:18" ht="15" x14ac:dyDescent="0.2">
      <c r="A39" s="41">
        <v>38</v>
      </c>
      <c r="B39" s="42" t="s">
        <v>51</v>
      </c>
      <c r="C39" s="42" t="s">
        <v>239</v>
      </c>
      <c r="D39" s="42" t="s">
        <v>19</v>
      </c>
      <c r="E39" s="42" t="s">
        <v>46</v>
      </c>
      <c r="F39" s="42">
        <v>1</v>
      </c>
      <c r="G39" s="42" t="s">
        <v>299</v>
      </c>
      <c r="H39" s="42" t="s">
        <v>389</v>
      </c>
      <c r="I39" s="42">
        <v>2</v>
      </c>
      <c r="J39" s="42" t="s">
        <v>390</v>
      </c>
      <c r="K39" s="42" t="s">
        <v>391</v>
      </c>
      <c r="L39" s="42" t="s">
        <v>56</v>
      </c>
      <c r="M39" s="42">
        <v>40</v>
      </c>
      <c r="N39" s="44" t="s">
        <v>522</v>
      </c>
      <c r="O39" s="45" t="s">
        <v>523</v>
      </c>
      <c r="P39" s="45">
        <v>1</v>
      </c>
      <c r="Q39" s="45"/>
      <c r="R39" s="47">
        <f>表格1[[#This Row],[类型分]]*表格1[[#This Row],[级别分]]*表格1[[#This Row],[版面分]]</f>
        <v>40</v>
      </c>
    </row>
    <row r="40" spans="1:18" ht="15" x14ac:dyDescent="0.2">
      <c r="A40" s="41">
        <v>39</v>
      </c>
      <c r="B40" s="42" t="s">
        <v>18</v>
      </c>
      <c r="C40" s="42" t="s">
        <v>240</v>
      </c>
      <c r="D40" s="42" t="s">
        <v>19</v>
      </c>
      <c r="E40" s="42" t="s">
        <v>20</v>
      </c>
      <c r="F40" s="42">
        <v>0.7</v>
      </c>
      <c r="G40" s="42" t="s">
        <v>30</v>
      </c>
      <c r="H40" s="42" t="s">
        <v>392</v>
      </c>
      <c r="I40" s="42">
        <v>2</v>
      </c>
      <c r="J40" s="42" t="s">
        <v>390</v>
      </c>
      <c r="K40" s="42" t="s">
        <v>393</v>
      </c>
      <c r="L40" s="42" t="s">
        <v>28</v>
      </c>
      <c r="M40" s="42">
        <v>30</v>
      </c>
      <c r="N40" s="44" t="s">
        <v>522</v>
      </c>
      <c r="O40" s="45" t="s">
        <v>523</v>
      </c>
      <c r="P40" s="45">
        <v>1</v>
      </c>
      <c r="Q40" s="45"/>
      <c r="R40" s="47">
        <f>表格1[[#This Row],[类型分]]*表格1[[#This Row],[级别分]]*表格1[[#This Row],[版面分]]</f>
        <v>21</v>
      </c>
    </row>
    <row r="41" spans="1:18" ht="15" x14ac:dyDescent="0.2">
      <c r="A41" s="41">
        <v>40</v>
      </c>
      <c r="B41" s="42" t="s">
        <v>51</v>
      </c>
      <c r="C41" s="42" t="s">
        <v>241</v>
      </c>
      <c r="D41" s="42" t="s">
        <v>19</v>
      </c>
      <c r="E41" s="42" t="s">
        <v>46</v>
      </c>
      <c r="F41" s="42">
        <v>1</v>
      </c>
      <c r="G41" s="42" t="s">
        <v>300</v>
      </c>
      <c r="H41" s="42" t="s">
        <v>394</v>
      </c>
      <c r="I41" s="42">
        <v>2</v>
      </c>
      <c r="J41" s="42" t="s">
        <v>395</v>
      </c>
      <c r="K41" s="42" t="s">
        <v>367</v>
      </c>
      <c r="L41" s="42" t="s">
        <v>56</v>
      </c>
      <c r="M41" s="42">
        <v>40</v>
      </c>
      <c r="N41" s="44" t="s">
        <v>522</v>
      </c>
      <c r="O41" s="45" t="s">
        <v>523</v>
      </c>
      <c r="P41" s="45">
        <v>1</v>
      </c>
      <c r="Q41" s="45"/>
      <c r="R41" s="47">
        <f>表格1[[#This Row],[类型分]]*表格1[[#This Row],[级别分]]*表格1[[#This Row],[版面分]]</f>
        <v>40</v>
      </c>
    </row>
    <row r="42" spans="1:18" ht="15" x14ac:dyDescent="0.2">
      <c r="A42" s="41">
        <v>41</v>
      </c>
      <c r="B42" s="42" t="s">
        <v>51</v>
      </c>
      <c r="C42" s="42" t="s">
        <v>242</v>
      </c>
      <c r="D42" s="42" t="s">
        <v>19</v>
      </c>
      <c r="E42" s="42" t="s">
        <v>46</v>
      </c>
      <c r="F42" s="42">
        <v>1</v>
      </c>
      <c r="G42" s="42" t="s">
        <v>301</v>
      </c>
      <c r="H42" s="42" t="s">
        <v>396</v>
      </c>
      <c r="I42" s="42">
        <v>2</v>
      </c>
      <c r="J42" s="42" t="s">
        <v>397</v>
      </c>
      <c r="K42" s="42" t="s">
        <v>93</v>
      </c>
      <c r="L42" s="42" t="s">
        <v>82</v>
      </c>
      <c r="M42" s="42">
        <v>20</v>
      </c>
      <c r="N42" s="44" t="s">
        <v>522</v>
      </c>
      <c r="O42" s="45" t="s">
        <v>523</v>
      </c>
      <c r="P42" s="45">
        <v>1</v>
      </c>
      <c r="Q42" s="45"/>
      <c r="R42" s="47">
        <f>表格1[[#This Row],[类型分]]*表格1[[#This Row],[级别分]]*表格1[[#This Row],[版面分]]</f>
        <v>20</v>
      </c>
    </row>
    <row r="43" spans="1:18" ht="15" x14ac:dyDescent="0.2">
      <c r="A43" s="41">
        <v>42</v>
      </c>
      <c r="B43" s="42" t="s">
        <v>51</v>
      </c>
      <c r="C43" s="42" t="s">
        <v>243</v>
      </c>
      <c r="D43" s="42" t="s">
        <v>19</v>
      </c>
      <c r="E43" s="42" t="s">
        <v>20</v>
      </c>
      <c r="F43" s="42">
        <v>0.7</v>
      </c>
      <c r="G43" s="42" t="s">
        <v>302</v>
      </c>
      <c r="H43" s="42" t="s">
        <v>398</v>
      </c>
      <c r="I43" s="42">
        <v>3</v>
      </c>
      <c r="J43" s="42" t="s">
        <v>399</v>
      </c>
      <c r="K43" s="42" t="s">
        <v>71</v>
      </c>
      <c r="L43" s="42" t="s">
        <v>71</v>
      </c>
      <c r="M43" s="42">
        <v>40</v>
      </c>
      <c r="N43" s="44" t="s">
        <v>522</v>
      </c>
      <c r="O43" s="45" t="s">
        <v>523</v>
      </c>
      <c r="P43" s="45">
        <v>1</v>
      </c>
      <c r="Q43" s="45"/>
      <c r="R43" s="47">
        <f>表格1[[#This Row],[类型分]]*表格1[[#This Row],[级别分]]*表格1[[#This Row],[版面分]]</f>
        <v>28</v>
      </c>
    </row>
    <row r="44" spans="1:18" ht="15" x14ac:dyDescent="0.2">
      <c r="A44" s="41">
        <v>43</v>
      </c>
      <c r="B44" s="42" t="s">
        <v>51</v>
      </c>
      <c r="C44" s="42" t="s">
        <v>244</v>
      </c>
      <c r="D44" s="42" t="s">
        <v>19</v>
      </c>
      <c r="E44" s="42" t="s">
        <v>46</v>
      </c>
      <c r="F44" s="42">
        <v>1</v>
      </c>
      <c r="G44" s="42" t="s">
        <v>303</v>
      </c>
      <c r="H44" s="42" t="s">
        <v>400</v>
      </c>
      <c r="I44" s="42">
        <v>2</v>
      </c>
      <c r="J44" s="42" t="s">
        <v>401</v>
      </c>
      <c r="K44" s="42" t="s">
        <v>87</v>
      </c>
      <c r="L44" s="42" t="s">
        <v>82</v>
      </c>
      <c r="M44" s="42">
        <v>20</v>
      </c>
      <c r="N44" s="44" t="s">
        <v>522</v>
      </c>
      <c r="O44" s="45" t="s">
        <v>523</v>
      </c>
      <c r="P44" s="45">
        <v>1</v>
      </c>
      <c r="Q44" s="45"/>
      <c r="R44" s="47">
        <f>表格1[[#This Row],[类型分]]*表格1[[#This Row],[级别分]]*表格1[[#This Row],[版面分]]</f>
        <v>20</v>
      </c>
    </row>
    <row r="45" spans="1:18" ht="15" x14ac:dyDescent="0.2">
      <c r="A45" s="41">
        <v>44</v>
      </c>
      <c r="B45" s="42" t="s">
        <v>51</v>
      </c>
      <c r="C45" s="42" t="s">
        <v>245</v>
      </c>
      <c r="D45" s="42" t="s">
        <v>19</v>
      </c>
      <c r="E45" s="42" t="s">
        <v>20</v>
      </c>
      <c r="F45" s="42">
        <v>1</v>
      </c>
      <c r="G45" s="42" t="s">
        <v>130</v>
      </c>
      <c r="H45" s="42" t="s">
        <v>130</v>
      </c>
      <c r="I45" s="42">
        <v>1</v>
      </c>
      <c r="J45" s="42" t="s">
        <v>402</v>
      </c>
      <c r="K45" s="42" t="s">
        <v>54</v>
      </c>
      <c r="L45" s="42" t="s">
        <v>54</v>
      </c>
      <c r="M45" s="42">
        <v>20</v>
      </c>
      <c r="N45" s="44" t="s">
        <v>522</v>
      </c>
      <c r="O45" s="45" t="s">
        <v>523</v>
      </c>
      <c r="P45" s="45">
        <v>1</v>
      </c>
      <c r="Q45" s="45"/>
      <c r="R45" s="47">
        <f>表格1[[#This Row],[类型分]]*表格1[[#This Row],[级别分]]*表格1[[#This Row],[版面分]]</f>
        <v>20</v>
      </c>
    </row>
    <row r="46" spans="1:18" ht="15" x14ac:dyDescent="0.2">
      <c r="A46" s="41">
        <v>45</v>
      </c>
      <c r="B46" s="42" t="s">
        <v>18</v>
      </c>
      <c r="C46" s="42" t="s">
        <v>246</v>
      </c>
      <c r="D46" s="42" t="s">
        <v>19</v>
      </c>
      <c r="E46" s="42" t="s">
        <v>20</v>
      </c>
      <c r="F46" s="42">
        <v>1</v>
      </c>
      <c r="G46" s="42" t="s">
        <v>290</v>
      </c>
      <c r="H46" s="42" t="s">
        <v>403</v>
      </c>
      <c r="I46" s="42">
        <v>2</v>
      </c>
      <c r="J46" s="42" t="s">
        <v>404</v>
      </c>
      <c r="K46" s="42" t="s">
        <v>405</v>
      </c>
      <c r="L46" s="42" t="s">
        <v>28</v>
      </c>
      <c r="M46" s="42">
        <v>30</v>
      </c>
      <c r="N46" s="44" t="s">
        <v>522</v>
      </c>
      <c r="O46" s="45" t="s">
        <v>523</v>
      </c>
      <c r="P46" s="45">
        <v>1</v>
      </c>
      <c r="Q46" s="45"/>
      <c r="R46" s="47">
        <f>表格1[[#This Row],[类型分]]*表格1[[#This Row],[级别分]]*表格1[[#This Row],[版面分]]</f>
        <v>30</v>
      </c>
    </row>
    <row r="47" spans="1:18" ht="15" x14ac:dyDescent="0.2">
      <c r="A47" s="41">
        <v>46</v>
      </c>
      <c r="B47" s="42" t="s">
        <v>51</v>
      </c>
      <c r="C47" s="42" t="s">
        <v>247</v>
      </c>
      <c r="D47" s="42" t="s">
        <v>19</v>
      </c>
      <c r="E47" s="42" t="s">
        <v>20</v>
      </c>
      <c r="F47" s="42">
        <v>1</v>
      </c>
      <c r="G47" s="42" t="s">
        <v>302</v>
      </c>
      <c r="H47" s="42" t="s">
        <v>406</v>
      </c>
      <c r="I47" s="42">
        <v>2</v>
      </c>
      <c r="J47" s="42" t="s">
        <v>407</v>
      </c>
      <c r="K47" s="42" t="s">
        <v>408</v>
      </c>
      <c r="L47" s="42" t="s">
        <v>82</v>
      </c>
      <c r="M47" s="42">
        <v>20</v>
      </c>
      <c r="N47" s="44" t="s">
        <v>522</v>
      </c>
      <c r="O47" s="45" t="s">
        <v>523</v>
      </c>
      <c r="P47" s="45">
        <v>1</v>
      </c>
      <c r="Q47" s="45"/>
      <c r="R47" s="47">
        <f>表格1[[#This Row],[类型分]]*表格1[[#This Row],[级别分]]*表格1[[#This Row],[版面分]]</f>
        <v>20</v>
      </c>
    </row>
    <row r="48" spans="1:18" ht="15" x14ac:dyDescent="0.2">
      <c r="A48" s="41">
        <v>47</v>
      </c>
      <c r="B48" s="42" t="s">
        <v>51</v>
      </c>
      <c r="C48" s="42" t="s">
        <v>248</v>
      </c>
      <c r="D48" s="42" t="s">
        <v>19</v>
      </c>
      <c r="E48" s="42" t="s">
        <v>46</v>
      </c>
      <c r="F48" s="42">
        <v>1</v>
      </c>
      <c r="G48" s="42" t="s">
        <v>304</v>
      </c>
      <c r="H48" s="42" t="s">
        <v>409</v>
      </c>
      <c r="I48" s="42">
        <v>3</v>
      </c>
      <c r="J48" s="42" t="s">
        <v>410</v>
      </c>
      <c r="K48" s="42" t="s">
        <v>93</v>
      </c>
      <c r="L48" s="42" t="s">
        <v>82</v>
      </c>
      <c r="M48" s="42">
        <v>20</v>
      </c>
      <c r="N48" s="44" t="s">
        <v>522</v>
      </c>
      <c r="O48" s="45" t="s">
        <v>523</v>
      </c>
      <c r="P48" s="45">
        <v>1</v>
      </c>
      <c r="Q48" s="45"/>
      <c r="R48" s="47">
        <f>表格1[[#This Row],[类型分]]*表格1[[#This Row],[级别分]]*表格1[[#This Row],[版面分]]</f>
        <v>20</v>
      </c>
    </row>
    <row r="49" spans="1:18" ht="15" x14ac:dyDescent="0.2">
      <c r="A49" s="41">
        <v>48</v>
      </c>
      <c r="B49" s="42" t="s">
        <v>51</v>
      </c>
      <c r="C49" s="42" t="s">
        <v>249</v>
      </c>
      <c r="D49" s="42" t="s">
        <v>19</v>
      </c>
      <c r="E49" s="42" t="s">
        <v>20</v>
      </c>
      <c r="F49" s="42">
        <v>1</v>
      </c>
      <c r="G49" s="42" t="s">
        <v>53</v>
      </c>
      <c r="H49" s="42" t="s">
        <v>411</v>
      </c>
      <c r="I49" s="42">
        <v>4</v>
      </c>
      <c r="J49" s="42" t="s">
        <v>412</v>
      </c>
      <c r="K49" s="42" t="s">
        <v>413</v>
      </c>
      <c r="L49" s="42" t="s">
        <v>82</v>
      </c>
      <c r="M49" s="42">
        <v>20</v>
      </c>
      <c r="N49" s="44" t="s">
        <v>522</v>
      </c>
      <c r="O49" s="45" t="s">
        <v>523</v>
      </c>
      <c r="P49" s="45">
        <v>1</v>
      </c>
      <c r="Q49" s="45"/>
      <c r="R49" s="47">
        <f>表格1[[#This Row],[类型分]]*表格1[[#This Row],[级别分]]*表格1[[#This Row],[版面分]]</f>
        <v>20</v>
      </c>
    </row>
    <row r="50" spans="1:18" ht="15" x14ac:dyDescent="0.2">
      <c r="A50" s="41">
        <v>49</v>
      </c>
      <c r="B50" s="42" t="s">
        <v>51</v>
      </c>
      <c r="C50" s="42" t="s">
        <v>250</v>
      </c>
      <c r="D50" s="42" t="s">
        <v>19</v>
      </c>
      <c r="E50" s="42" t="s">
        <v>20</v>
      </c>
      <c r="F50" s="42">
        <v>1</v>
      </c>
      <c r="G50" s="42" t="s">
        <v>53</v>
      </c>
      <c r="H50" s="42" t="s">
        <v>414</v>
      </c>
      <c r="I50" s="42">
        <v>3</v>
      </c>
      <c r="J50" s="42" t="s">
        <v>412</v>
      </c>
      <c r="K50" s="42" t="s">
        <v>88</v>
      </c>
      <c r="L50" s="42" t="s">
        <v>82</v>
      </c>
      <c r="M50" s="42">
        <v>20</v>
      </c>
      <c r="N50" s="44" t="s">
        <v>522</v>
      </c>
      <c r="O50" s="45" t="s">
        <v>523</v>
      </c>
      <c r="P50" s="45">
        <v>1</v>
      </c>
      <c r="Q50" s="45"/>
      <c r="R50" s="47">
        <f>表格1[[#This Row],[类型分]]*表格1[[#This Row],[级别分]]*表格1[[#This Row],[版面分]]</f>
        <v>20</v>
      </c>
    </row>
    <row r="51" spans="1:18" ht="15" x14ac:dyDescent="0.2">
      <c r="A51" s="41">
        <v>50</v>
      </c>
      <c r="B51" s="42" t="s">
        <v>51</v>
      </c>
      <c r="C51" s="42" t="s">
        <v>251</v>
      </c>
      <c r="D51" s="42" t="s">
        <v>19</v>
      </c>
      <c r="E51" s="42" t="s">
        <v>20</v>
      </c>
      <c r="F51" s="42">
        <v>1</v>
      </c>
      <c r="G51" s="42" t="s">
        <v>305</v>
      </c>
      <c r="H51" s="42" t="s">
        <v>305</v>
      </c>
      <c r="I51" s="42">
        <v>1</v>
      </c>
      <c r="J51" s="42" t="s">
        <v>415</v>
      </c>
      <c r="K51" s="42" t="s">
        <v>416</v>
      </c>
      <c r="L51" s="42" t="s">
        <v>82</v>
      </c>
      <c r="M51" s="42">
        <v>20</v>
      </c>
      <c r="N51" s="44" t="s">
        <v>522</v>
      </c>
      <c r="O51" s="45" t="s">
        <v>523</v>
      </c>
      <c r="P51" s="45">
        <v>1</v>
      </c>
      <c r="Q51" s="45"/>
      <c r="R51" s="47">
        <f>表格1[[#This Row],[类型分]]*表格1[[#This Row],[级别分]]*表格1[[#This Row],[版面分]]</f>
        <v>20</v>
      </c>
    </row>
    <row r="52" spans="1:18" ht="15" x14ac:dyDescent="0.2">
      <c r="A52" s="41">
        <v>51</v>
      </c>
      <c r="B52" s="42" t="s">
        <v>51</v>
      </c>
      <c r="C52" s="42" t="s">
        <v>252</v>
      </c>
      <c r="D52" s="42" t="s">
        <v>19</v>
      </c>
      <c r="E52" s="42" t="s">
        <v>20</v>
      </c>
      <c r="F52" s="42">
        <v>1</v>
      </c>
      <c r="G52" s="42" t="s">
        <v>306</v>
      </c>
      <c r="H52" s="42" t="s">
        <v>306</v>
      </c>
      <c r="I52" s="42">
        <v>1</v>
      </c>
      <c r="J52" s="42" t="s">
        <v>417</v>
      </c>
      <c r="K52" s="42" t="s">
        <v>91</v>
      </c>
      <c r="L52" s="42" t="s">
        <v>82</v>
      </c>
      <c r="M52" s="42">
        <v>20</v>
      </c>
      <c r="N52" s="44" t="s">
        <v>522</v>
      </c>
      <c r="O52" s="45" t="s">
        <v>523</v>
      </c>
      <c r="P52" s="45">
        <v>1</v>
      </c>
      <c r="Q52" s="45"/>
      <c r="R52" s="47">
        <f>表格1[[#This Row],[类型分]]*表格1[[#This Row],[级别分]]*表格1[[#This Row],[版面分]]</f>
        <v>20</v>
      </c>
    </row>
    <row r="53" spans="1:18" ht="15" x14ac:dyDescent="0.2">
      <c r="A53" s="41">
        <v>52</v>
      </c>
      <c r="B53" s="42" t="s">
        <v>51</v>
      </c>
      <c r="C53" s="42" t="s">
        <v>253</v>
      </c>
      <c r="D53" s="42" t="s">
        <v>19</v>
      </c>
      <c r="E53" s="42" t="s">
        <v>20</v>
      </c>
      <c r="F53" s="42">
        <v>1</v>
      </c>
      <c r="G53" s="42" t="s">
        <v>307</v>
      </c>
      <c r="H53" s="42" t="s">
        <v>307</v>
      </c>
      <c r="I53" s="42">
        <v>1</v>
      </c>
      <c r="J53" s="42" t="s">
        <v>417</v>
      </c>
      <c r="K53" s="42" t="s">
        <v>418</v>
      </c>
      <c r="L53" s="42" t="s">
        <v>82</v>
      </c>
      <c r="M53" s="42">
        <v>20</v>
      </c>
      <c r="N53" s="44" t="s">
        <v>522</v>
      </c>
      <c r="O53" s="45" t="s">
        <v>523</v>
      </c>
      <c r="P53" s="45">
        <v>1</v>
      </c>
      <c r="Q53" s="45"/>
      <c r="R53" s="47">
        <f>表格1[[#This Row],[类型分]]*表格1[[#This Row],[级别分]]*表格1[[#This Row],[版面分]]</f>
        <v>20</v>
      </c>
    </row>
    <row r="54" spans="1:18" ht="15" x14ac:dyDescent="0.2">
      <c r="A54" s="41">
        <v>53</v>
      </c>
      <c r="B54" s="42" t="s">
        <v>51</v>
      </c>
      <c r="C54" s="42" t="s">
        <v>254</v>
      </c>
      <c r="D54" s="42" t="s">
        <v>19</v>
      </c>
      <c r="E54" s="42" t="s">
        <v>20</v>
      </c>
      <c r="F54" s="42">
        <v>1</v>
      </c>
      <c r="G54" s="42" t="s">
        <v>21</v>
      </c>
      <c r="H54" s="42" t="s">
        <v>21</v>
      </c>
      <c r="I54" s="42">
        <v>1</v>
      </c>
      <c r="J54" s="42" t="s">
        <v>419</v>
      </c>
      <c r="K54" s="42" t="s">
        <v>420</v>
      </c>
      <c r="L54" s="42" t="s">
        <v>82</v>
      </c>
      <c r="M54" s="42">
        <v>20</v>
      </c>
      <c r="N54" s="44" t="s">
        <v>528</v>
      </c>
      <c r="O54" s="45" t="s">
        <v>523</v>
      </c>
      <c r="P54" s="45">
        <v>1</v>
      </c>
      <c r="Q54" s="45"/>
      <c r="R54" s="47">
        <f>表格1[[#This Row],[类型分]]*表格1[[#This Row],[级别分]]*表格1[[#This Row],[版面分]]</f>
        <v>20</v>
      </c>
    </row>
    <row r="55" spans="1:18" ht="15" x14ac:dyDescent="0.2">
      <c r="A55" s="41">
        <v>54</v>
      </c>
      <c r="B55" s="42" t="s">
        <v>51</v>
      </c>
      <c r="C55" s="42" t="s">
        <v>255</v>
      </c>
      <c r="D55" s="42" t="s">
        <v>19</v>
      </c>
      <c r="E55" s="42" t="s">
        <v>46</v>
      </c>
      <c r="F55" s="42">
        <v>1</v>
      </c>
      <c r="G55" s="42" t="s">
        <v>308</v>
      </c>
      <c r="H55" s="42" t="s">
        <v>421</v>
      </c>
      <c r="I55" s="42">
        <v>4</v>
      </c>
      <c r="J55" s="42" t="s">
        <v>422</v>
      </c>
      <c r="K55" s="42" t="s">
        <v>423</v>
      </c>
      <c r="L55" s="42" t="s">
        <v>82</v>
      </c>
      <c r="M55" s="42">
        <v>20</v>
      </c>
      <c r="N55" s="44" t="s">
        <v>522</v>
      </c>
      <c r="O55" s="45" t="s">
        <v>523</v>
      </c>
      <c r="P55" s="45">
        <v>1</v>
      </c>
      <c r="Q55" s="45"/>
      <c r="R55" s="47">
        <f>表格1[[#This Row],[类型分]]*表格1[[#This Row],[级别分]]*表格1[[#This Row],[版面分]]</f>
        <v>20</v>
      </c>
    </row>
    <row r="56" spans="1:18" ht="15" x14ac:dyDescent="0.2">
      <c r="A56" s="41">
        <v>55</v>
      </c>
      <c r="B56" s="42" t="s">
        <v>51</v>
      </c>
      <c r="C56" s="42" t="s">
        <v>256</v>
      </c>
      <c r="D56" s="42" t="s">
        <v>19</v>
      </c>
      <c r="E56" s="42" t="s">
        <v>20</v>
      </c>
      <c r="F56" s="42">
        <v>1</v>
      </c>
      <c r="G56" s="42" t="s">
        <v>128</v>
      </c>
      <c r="H56" s="42" t="s">
        <v>333</v>
      </c>
      <c r="I56" s="42">
        <v>2</v>
      </c>
      <c r="J56" s="42" t="s">
        <v>424</v>
      </c>
      <c r="K56" s="42" t="s">
        <v>102</v>
      </c>
      <c r="L56" s="42" t="s">
        <v>97</v>
      </c>
      <c r="M56" s="42">
        <v>40</v>
      </c>
      <c r="N56" s="44" t="s">
        <v>528</v>
      </c>
      <c r="O56" s="45" t="s">
        <v>523</v>
      </c>
      <c r="P56" s="45">
        <v>1</v>
      </c>
      <c r="Q56" s="45"/>
      <c r="R56" s="47">
        <f>表格1[[#This Row],[类型分]]*表格1[[#This Row],[级别分]]*表格1[[#This Row],[版面分]]</f>
        <v>40</v>
      </c>
    </row>
    <row r="57" spans="1:18" ht="15" x14ac:dyDescent="0.2">
      <c r="A57" s="41">
        <v>56</v>
      </c>
      <c r="B57" s="42" t="s">
        <v>51</v>
      </c>
      <c r="C57" s="42" t="s">
        <v>257</v>
      </c>
      <c r="D57" s="42" t="s">
        <v>19</v>
      </c>
      <c r="E57" s="42" t="s">
        <v>20</v>
      </c>
      <c r="F57" s="42">
        <v>0.7</v>
      </c>
      <c r="G57" s="42" t="s">
        <v>161</v>
      </c>
      <c r="H57" s="42" t="s">
        <v>425</v>
      </c>
      <c r="I57" s="42">
        <v>3</v>
      </c>
      <c r="J57" s="42" t="s">
        <v>424</v>
      </c>
      <c r="K57" s="42" t="s">
        <v>426</v>
      </c>
      <c r="L57" s="42" t="s">
        <v>82</v>
      </c>
      <c r="M57" s="42">
        <v>20</v>
      </c>
      <c r="N57" s="44" t="s">
        <v>522</v>
      </c>
      <c r="O57" s="45" t="s">
        <v>523</v>
      </c>
      <c r="P57" s="45">
        <v>1</v>
      </c>
      <c r="Q57" s="45"/>
      <c r="R57" s="47">
        <f>表格1[[#This Row],[类型分]]*表格1[[#This Row],[级别分]]*表格1[[#This Row],[版面分]]</f>
        <v>14</v>
      </c>
    </row>
    <row r="58" spans="1:18" ht="15" x14ac:dyDescent="0.2">
      <c r="A58" s="41">
        <v>57</v>
      </c>
      <c r="B58" s="42" t="s">
        <v>51</v>
      </c>
      <c r="C58" s="42" t="s">
        <v>258</v>
      </c>
      <c r="D58" s="42" t="s">
        <v>19</v>
      </c>
      <c r="E58" s="42" t="s">
        <v>20</v>
      </c>
      <c r="F58" s="42">
        <v>0.9</v>
      </c>
      <c r="G58" s="42" t="s">
        <v>74</v>
      </c>
      <c r="H58" s="42" t="s">
        <v>427</v>
      </c>
      <c r="I58" s="42">
        <v>4</v>
      </c>
      <c r="J58" s="42" t="s">
        <v>428</v>
      </c>
      <c r="K58" s="42" t="s">
        <v>429</v>
      </c>
      <c r="L58" s="42" t="s">
        <v>97</v>
      </c>
      <c r="M58" s="42">
        <v>40</v>
      </c>
      <c r="N58" s="44" t="s">
        <v>522</v>
      </c>
      <c r="O58" s="45" t="s">
        <v>523</v>
      </c>
      <c r="P58" s="45">
        <v>1</v>
      </c>
      <c r="Q58" s="45"/>
      <c r="R58" s="47">
        <f>表格1[[#This Row],[类型分]]*表格1[[#This Row],[级别分]]*表格1[[#This Row],[版面分]]</f>
        <v>36</v>
      </c>
    </row>
    <row r="59" spans="1:18" ht="15" x14ac:dyDescent="0.2">
      <c r="A59" s="41">
        <v>58</v>
      </c>
      <c r="B59" s="42" t="s">
        <v>51</v>
      </c>
      <c r="C59" s="42" t="s">
        <v>259</v>
      </c>
      <c r="D59" s="42" t="s">
        <v>19</v>
      </c>
      <c r="E59" s="42" t="s">
        <v>46</v>
      </c>
      <c r="F59" s="42">
        <v>1</v>
      </c>
      <c r="G59" s="42" t="s">
        <v>309</v>
      </c>
      <c r="H59" s="42" t="s">
        <v>430</v>
      </c>
      <c r="I59" s="42">
        <v>2</v>
      </c>
      <c r="J59" s="42" t="s">
        <v>431</v>
      </c>
      <c r="K59" s="42" t="s">
        <v>119</v>
      </c>
      <c r="L59" s="42" t="s">
        <v>97</v>
      </c>
      <c r="M59" s="42">
        <v>40</v>
      </c>
      <c r="N59" s="44" t="s">
        <v>522</v>
      </c>
      <c r="O59" s="45" t="s">
        <v>523</v>
      </c>
      <c r="P59" s="45">
        <v>1</v>
      </c>
      <c r="Q59" s="45"/>
      <c r="R59" s="47">
        <f>表格1[[#This Row],[类型分]]*表格1[[#This Row],[级别分]]*表格1[[#This Row],[版面分]]</f>
        <v>40</v>
      </c>
    </row>
    <row r="60" spans="1:18" ht="15" x14ac:dyDescent="0.2">
      <c r="A60" s="41">
        <v>59</v>
      </c>
      <c r="B60" s="42" t="s">
        <v>51</v>
      </c>
      <c r="C60" s="42" t="s">
        <v>260</v>
      </c>
      <c r="D60" s="42" t="s">
        <v>19</v>
      </c>
      <c r="E60" s="42" t="s">
        <v>20</v>
      </c>
      <c r="F60" s="42">
        <v>1</v>
      </c>
      <c r="G60" s="42" t="s">
        <v>72</v>
      </c>
      <c r="H60" s="42" t="s">
        <v>432</v>
      </c>
      <c r="I60" s="42">
        <v>4</v>
      </c>
      <c r="J60" s="42" t="s">
        <v>431</v>
      </c>
      <c r="K60" s="42" t="s">
        <v>71</v>
      </c>
      <c r="L60" s="42" t="s">
        <v>71</v>
      </c>
      <c r="M60" s="42">
        <v>40</v>
      </c>
      <c r="N60" s="44" t="s">
        <v>522</v>
      </c>
      <c r="O60" s="45" t="s">
        <v>523</v>
      </c>
      <c r="P60" s="45">
        <v>1</v>
      </c>
      <c r="Q60" s="45"/>
      <c r="R60" s="47">
        <f>表格1[[#This Row],[类型分]]*表格1[[#This Row],[级别分]]*表格1[[#This Row],[版面分]]</f>
        <v>40</v>
      </c>
    </row>
    <row r="61" spans="1:18" ht="15" x14ac:dyDescent="0.2">
      <c r="A61" s="41">
        <v>60</v>
      </c>
      <c r="B61" s="42" t="s">
        <v>51</v>
      </c>
      <c r="C61" s="42" t="s">
        <v>261</v>
      </c>
      <c r="D61" s="42" t="s">
        <v>19</v>
      </c>
      <c r="E61" s="42" t="s">
        <v>20</v>
      </c>
      <c r="F61" s="42">
        <v>1</v>
      </c>
      <c r="G61" s="42" t="s">
        <v>310</v>
      </c>
      <c r="H61" s="42" t="s">
        <v>310</v>
      </c>
      <c r="I61" s="42">
        <v>1</v>
      </c>
      <c r="J61" s="42" t="s">
        <v>431</v>
      </c>
      <c r="K61" s="42" t="s">
        <v>418</v>
      </c>
      <c r="L61" s="42" t="s">
        <v>82</v>
      </c>
      <c r="M61" s="42">
        <v>20</v>
      </c>
      <c r="N61" s="44" t="s">
        <v>522</v>
      </c>
      <c r="O61" s="45" t="s">
        <v>523</v>
      </c>
      <c r="P61" s="45">
        <v>1</v>
      </c>
      <c r="Q61" s="45"/>
      <c r="R61" s="47">
        <f>表格1[[#This Row],[类型分]]*表格1[[#This Row],[级别分]]*表格1[[#This Row],[版面分]]</f>
        <v>20</v>
      </c>
    </row>
    <row r="62" spans="1:18" ht="15" x14ac:dyDescent="0.2">
      <c r="A62" s="41">
        <v>61</v>
      </c>
      <c r="B62" s="42" t="s">
        <v>51</v>
      </c>
      <c r="C62" s="42" t="s">
        <v>262</v>
      </c>
      <c r="D62" s="42" t="s">
        <v>19</v>
      </c>
      <c r="E62" s="42" t="s">
        <v>20</v>
      </c>
      <c r="F62" s="42">
        <v>0.6</v>
      </c>
      <c r="G62" s="42" t="s">
        <v>74</v>
      </c>
      <c r="H62" s="42" t="s">
        <v>433</v>
      </c>
      <c r="I62" s="42">
        <v>4</v>
      </c>
      <c r="J62" s="42" t="s">
        <v>434</v>
      </c>
      <c r="K62" s="42" t="s">
        <v>429</v>
      </c>
      <c r="L62" s="42" t="s">
        <v>97</v>
      </c>
      <c r="M62" s="42">
        <v>40</v>
      </c>
      <c r="N62" s="44" t="s">
        <v>522</v>
      </c>
      <c r="O62" s="45" t="s">
        <v>523</v>
      </c>
      <c r="P62" s="45">
        <v>1</v>
      </c>
      <c r="Q62" s="45"/>
      <c r="R62" s="47">
        <f>表格1[[#This Row],[类型分]]*表格1[[#This Row],[级别分]]*表格1[[#This Row],[版面分]]</f>
        <v>24</v>
      </c>
    </row>
    <row r="63" spans="1:18" ht="15" x14ac:dyDescent="0.2">
      <c r="A63" s="41">
        <v>62</v>
      </c>
      <c r="B63" s="42" t="s">
        <v>51</v>
      </c>
      <c r="C63" s="42" t="s">
        <v>263</v>
      </c>
      <c r="D63" s="42" t="s">
        <v>19</v>
      </c>
      <c r="E63" s="42" t="s">
        <v>20</v>
      </c>
      <c r="F63" s="42">
        <v>1</v>
      </c>
      <c r="G63" s="42" t="s">
        <v>52</v>
      </c>
      <c r="H63" s="42" t="s">
        <v>435</v>
      </c>
      <c r="I63" s="42">
        <v>2</v>
      </c>
      <c r="J63" s="42" t="s">
        <v>436</v>
      </c>
      <c r="K63" s="42" t="s">
        <v>437</v>
      </c>
      <c r="L63" s="42" t="s">
        <v>438</v>
      </c>
      <c r="M63" s="42">
        <v>50</v>
      </c>
      <c r="N63" s="44" t="s">
        <v>522</v>
      </c>
      <c r="O63" s="45" t="s">
        <v>523</v>
      </c>
      <c r="P63" s="45">
        <v>1</v>
      </c>
      <c r="Q63" s="45"/>
      <c r="R63" s="47">
        <f>表格1[[#This Row],[类型分]]*表格1[[#This Row],[级别分]]*表格1[[#This Row],[版面分]]</f>
        <v>50</v>
      </c>
    </row>
    <row r="64" spans="1:18" ht="15" x14ac:dyDescent="0.2">
      <c r="A64" s="41">
        <v>63</v>
      </c>
      <c r="B64" s="42" t="s">
        <v>51</v>
      </c>
      <c r="C64" s="42" t="s">
        <v>264</v>
      </c>
      <c r="D64" s="42" t="s">
        <v>19</v>
      </c>
      <c r="E64" s="42" t="s">
        <v>20</v>
      </c>
      <c r="F64" s="42">
        <v>0.6</v>
      </c>
      <c r="G64" s="42" t="s">
        <v>74</v>
      </c>
      <c r="H64" s="42" t="s">
        <v>74</v>
      </c>
      <c r="I64" s="42">
        <v>3</v>
      </c>
      <c r="J64" s="42" t="s">
        <v>439</v>
      </c>
      <c r="K64" s="42" t="s">
        <v>64</v>
      </c>
      <c r="L64" s="42" t="s">
        <v>56</v>
      </c>
      <c r="M64" s="42">
        <v>40</v>
      </c>
      <c r="N64" s="44" t="s">
        <v>522</v>
      </c>
      <c r="O64" s="45" t="s">
        <v>523</v>
      </c>
      <c r="P64" s="45">
        <v>1</v>
      </c>
      <c r="Q64" s="45"/>
      <c r="R64" s="47">
        <f>表格1[[#This Row],[类型分]]*表格1[[#This Row],[级别分]]*表格1[[#This Row],[版面分]]</f>
        <v>24</v>
      </c>
    </row>
    <row r="65" spans="1:18" ht="15" x14ac:dyDescent="0.2">
      <c r="A65" s="41">
        <v>64</v>
      </c>
      <c r="B65" s="42" t="s">
        <v>51</v>
      </c>
      <c r="C65" s="42" t="s">
        <v>265</v>
      </c>
      <c r="D65" s="42" t="s">
        <v>19</v>
      </c>
      <c r="E65" s="42" t="s">
        <v>20</v>
      </c>
      <c r="F65" s="42">
        <v>1</v>
      </c>
      <c r="G65" s="42" t="s">
        <v>78</v>
      </c>
      <c r="H65" s="42" t="s">
        <v>440</v>
      </c>
      <c r="I65" s="42">
        <v>2</v>
      </c>
      <c r="J65" s="42" t="s">
        <v>441</v>
      </c>
      <c r="K65" s="42" t="s">
        <v>84</v>
      </c>
      <c r="L65" s="42" t="s">
        <v>82</v>
      </c>
      <c r="M65" s="42">
        <v>20</v>
      </c>
      <c r="N65" s="44" t="s">
        <v>522</v>
      </c>
      <c r="O65" s="45" t="s">
        <v>523</v>
      </c>
      <c r="P65" s="45">
        <v>1</v>
      </c>
      <c r="Q65" s="45"/>
      <c r="R65" s="47">
        <f>表格1[[#This Row],[类型分]]*表格1[[#This Row],[级别分]]*表格1[[#This Row],[版面分]]</f>
        <v>20</v>
      </c>
    </row>
    <row r="66" spans="1:18" ht="15" x14ac:dyDescent="0.2">
      <c r="A66" s="41">
        <v>65</v>
      </c>
      <c r="B66" s="42" t="s">
        <v>51</v>
      </c>
      <c r="C66" s="42" t="s">
        <v>266</v>
      </c>
      <c r="D66" s="42" t="s">
        <v>19</v>
      </c>
      <c r="E66" s="42" t="s">
        <v>20</v>
      </c>
      <c r="F66" s="42">
        <v>1</v>
      </c>
      <c r="G66" s="42" t="s">
        <v>311</v>
      </c>
      <c r="H66" s="42" t="s">
        <v>311</v>
      </c>
      <c r="I66" s="42">
        <v>1</v>
      </c>
      <c r="J66" s="42" t="s">
        <v>442</v>
      </c>
      <c r="K66" s="42" t="s">
        <v>418</v>
      </c>
      <c r="L66" s="42" t="s">
        <v>82</v>
      </c>
      <c r="M66" s="42">
        <v>20</v>
      </c>
      <c r="N66" s="44" t="s">
        <v>522</v>
      </c>
      <c r="O66" s="45" t="s">
        <v>523</v>
      </c>
      <c r="P66" s="45">
        <v>1</v>
      </c>
      <c r="Q66" s="45"/>
      <c r="R66" s="47">
        <f>表格1[[#This Row],[类型分]]*表格1[[#This Row],[级别分]]*表格1[[#This Row],[版面分]]</f>
        <v>20</v>
      </c>
    </row>
    <row r="67" spans="1:18" ht="15" x14ac:dyDescent="0.2">
      <c r="A67" s="41">
        <v>66</v>
      </c>
      <c r="B67" s="42" t="s">
        <v>51</v>
      </c>
      <c r="C67" s="42" t="s">
        <v>267</v>
      </c>
      <c r="D67" s="42" t="s">
        <v>19</v>
      </c>
      <c r="E67" s="42" t="s">
        <v>20</v>
      </c>
      <c r="F67" s="42">
        <v>0.6</v>
      </c>
      <c r="G67" s="42" t="s">
        <v>161</v>
      </c>
      <c r="H67" s="42" t="s">
        <v>443</v>
      </c>
      <c r="I67" s="42">
        <v>3</v>
      </c>
      <c r="J67" s="42" t="s">
        <v>442</v>
      </c>
      <c r="K67" s="42" t="s">
        <v>71</v>
      </c>
      <c r="L67" s="42" t="s">
        <v>71</v>
      </c>
      <c r="M67" s="42">
        <v>40</v>
      </c>
      <c r="N67" s="44" t="s">
        <v>522</v>
      </c>
      <c r="O67" s="45" t="s">
        <v>523</v>
      </c>
      <c r="P67" s="45">
        <v>1</v>
      </c>
      <c r="Q67" s="45"/>
      <c r="R67" s="47">
        <f>表格1[[#This Row],[类型分]]*表格1[[#This Row],[级别分]]*表格1[[#This Row],[版面分]]</f>
        <v>24</v>
      </c>
    </row>
    <row r="68" spans="1:18" ht="15" x14ac:dyDescent="0.2">
      <c r="A68" s="41">
        <v>67</v>
      </c>
      <c r="B68" s="42" t="s">
        <v>51</v>
      </c>
      <c r="C68" s="42" t="s">
        <v>268</v>
      </c>
      <c r="D68" s="42" t="s">
        <v>19</v>
      </c>
      <c r="E68" s="42" t="s">
        <v>20</v>
      </c>
      <c r="F68" s="42">
        <v>0.6</v>
      </c>
      <c r="G68" s="42" t="s">
        <v>74</v>
      </c>
      <c r="H68" s="42" t="s">
        <v>444</v>
      </c>
      <c r="I68" s="42">
        <v>3</v>
      </c>
      <c r="J68" s="42" t="s">
        <v>445</v>
      </c>
      <c r="K68" s="42" t="s">
        <v>64</v>
      </c>
      <c r="L68" s="42" t="s">
        <v>56</v>
      </c>
      <c r="M68" s="42">
        <v>40</v>
      </c>
      <c r="N68" s="44" t="s">
        <v>522</v>
      </c>
      <c r="O68" s="45" t="s">
        <v>523</v>
      </c>
      <c r="P68" s="45">
        <v>1</v>
      </c>
      <c r="Q68" s="45"/>
      <c r="R68" s="47">
        <f>表格1[[#This Row],[类型分]]*表格1[[#This Row],[级别分]]*表格1[[#This Row],[版面分]]</f>
        <v>24</v>
      </c>
    </row>
    <row r="69" spans="1:18" ht="15" x14ac:dyDescent="0.2">
      <c r="A69" s="41">
        <v>68</v>
      </c>
      <c r="B69" s="42" t="s">
        <v>51</v>
      </c>
      <c r="C69" s="42" t="s">
        <v>269</v>
      </c>
      <c r="D69" s="42" t="s">
        <v>19</v>
      </c>
      <c r="E69" s="42" t="s">
        <v>20</v>
      </c>
      <c r="F69" s="42">
        <v>1</v>
      </c>
      <c r="G69" s="42" t="s">
        <v>55</v>
      </c>
      <c r="H69" s="42" t="s">
        <v>55</v>
      </c>
      <c r="I69" s="42">
        <v>1</v>
      </c>
      <c r="J69" s="42" t="s">
        <v>446</v>
      </c>
      <c r="K69" s="42" t="s">
        <v>83</v>
      </c>
      <c r="L69" s="42" t="s">
        <v>82</v>
      </c>
      <c r="M69" s="42">
        <v>20</v>
      </c>
      <c r="N69" s="44" t="s">
        <v>522</v>
      </c>
      <c r="O69" s="45" t="s">
        <v>523</v>
      </c>
      <c r="P69" s="45">
        <v>1</v>
      </c>
      <c r="Q69" s="45"/>
      <c r="R69" s="47">
        <f>表格1[[#This Row],[类型分]]*表格1[[#This Row],[级别分]]*表格1[[#This Row],[版面分]]</f>
        <v>20</v>
      </c>
    </row>
    <row r="70" spans="1:18" ht="15" x14ac:dyDescent="0.2">
      <c r="A70" s="41">
        <v>69</v>
      </c>
      <c r="B70" s="42" t="s">
        <v>51</v>
      </c>
      <c r="C70" s="42" t="s">
        <v>270</v>
      </c>
      <c r="D70" s="42" t="s">
        <v>19</v>
      </c>
      <c r="E70" s="42" t="s">
        <v>20</v>
      </c>
      <c r="F70" s="42">
        <v>1</v>
      </c>
      <c r="G70" s="42" t="s">
        <v>52</v>
      </c>
      <c r="H70" s="42" t="s">
        <v>52</v>
      </c>
      <c r="I70" s="42">
        <v>1</v>
      </c>
      <c r="J70" s="42" t="s">
        <v>447</v>
      </c>
      <c r="K70" s="42" t="s">
        <v>448</v>
      </c>
      <c r="L70" s="42" t="s">
        <v>82</v>
      </c>
      <c r="M70" s="42">
        <v>20</v>
      </c>
      <c r="N70" s="44" t="s">
        <v>522</v>
      </c>
      <c r="O70" s="45" t="s">
        <v>523</v>
      </c>
      <c r="P70" s="45">
        <v>1</v>
      </c>
      <c r="Q70" s="45"/>
      <c r="R70" s="47">
        <f>表格1[[#This Row],[类型分]]*表格1[[#This Row],[级别分]]*表格1[[#This Row],[版面分]]</f>
        <v>20</v>
      </c>
    </row>
    <row r="71" spans="1:18" ht="15" x14ac:dyDescent="0.2">
      <c r="A71" s="41">
        <v>70</v>
      </c>
      <c r="B71" s="42" t="s">
        <v>51</v>
      </c>
      <c r="C71" s="42" t="s">
        <v>271</v>
      </c>
      <c r="D71" s="42" t="s">
        <v>19</v>
      </c>
      <c r="E71" s="42" t="s">
        <v>20</v>
      </c>
      <c r="F71" s="42">
        <v>0.7</v>
      </c>
      <c r="G71" s="42" t="s">
        <v>59</v>
      </c>
      <c r="H71" s="42" t="s">
        <v>449</v>
      </c>
      <c r="I71" s="42">
        <v>4</v>
      </c>
      <c r="J71" s="42" t="s">
        <v>450</v>
      </c>
      <c r="K71" s="42" t="s">
        <v>451</v>
      </c>
      <c r="L71" s="42" t="s">
        <v>56</v>
      </c>
      <c r="M71" s="42">
        <v>40</v>
      </c>
      <c r="N71" s="44" t="s">
        <v>522</v>
      </c>
      <c r="O71" s="45" t="s">
        <v>523</v>
      </c>
      <c r="P71" s="45">
        <v>1</v>
      </c>
      <c r="Q71" s="45"/>
      <c r="R71" s="47">
        <f>表格1[[#This Row],[类型分]]*表格1[[#This Row],[级别分]]*表格1[[#This Row],[版面分]]</f>
        <v>28</v>
      </c>
    </row>
    <row r="72" spans="1:18" ht="15" x14ac:dyDescent="0.2">
      <c r="A72" s="41">
        <v>71</v>
      </c>
      <c r="B72" s="42" t="s">
        <v>51</v>
      </c>
      <c r="C72" s="42" t="s">
        <v>272</v>
      </c>
      <c r="D72" s="42" t="s">
        <v>19</v>
      </c>
      <c r="E72" s="42" t="s">
        <v>20</v>
      </c>
      <c r="F72" s="42">
        <v>0.7</v>
      </c>
      <c r="G72" s="42" t="s">
        <v>25</v>
      </c>
      <c r="H72" s="42" t="s">
        <v>452</v>
      </c>
      <c r="I72" s="42">
        <v>5</v>
      </c>
      <c r="J72" s="42" t="s">
        <v>453</v>
      </c>
      <c r="K72" s="42" t="s">
        <v>454</v>
      </c>
      <c r="L72" s="42" t="s">
        <v>97</v>
      </c>
      <c r="M72" s="42">
        <v>40</v>
      </c>
      <c r="N72" s="44" t="s">
        <v>528</v>
      </c>
      <c r="O72" s="45" t="s">
        <v>523</v>
      </c>
      <c r="P72" s="45">
        <v>1</v>
      </c>
      <c r="Q72" s="45"/>
      <c r="R72" s="47">
        <f>表格1[[#This Row],[类型分]]*表格1[[#This Row],[级别分]]*表格1[[#This Row],[版面分]]</f>
        <v>28</v>
      </c>
    </row>
    <row r="73" spans="1:18" ht="15" x14ac:dyDescent="0.2">
      <c r="A73" s="41">
        <v>72</v>
      </c>
      <c r="B73" s="42" t="s">
        <v>51</v>
      </c>
      <c r="C73" s="42" t="s">
        <v>273</v>
      </c>
      <c r="D73" s="42" t="s">
        <v>19</v>
      </c>
      <c r="E73" s="42" t="s">
        <v>46</v>
      </c>
      <c r="F73" s="42">
        <v>1</v>
      </c>
      <c r="G73" s="42" t="s">
        <v>309</v>
      </c>
      <c r="H73" s="42" t="s">
        <v>430</v>
      </c>
      <c r="I73" s="42">
        <v>2</v>
      </c>
      <c r="J73" s="42" t="s">
        <v>455</v>
      </c>
      <c r="K73" s="42" t="s">
        <v>71</v>
      </c>
      <c r="L73" s="42" t="s">
        <v>71</v>
      </c>
      <c r="M73" s="42">
        <v>40</v>
      </c>
      <c r="N73" s="44" t="s">
        <v>522</v>
      </c>
      <c r="O73" s="45" t="s">
        <v>523</v>
      </c>
      <c r="P73" s="45">
        <v>1</v>
      </c>
      <c r="Q73" s="45"/>
      <c r="R73" s="47">
        <f>表格1[[#This Row],[类型分]]*表格1[[#This Row],[级别分]]*表格1[[#This Row],[版面分]]</f>
        <v>40</v>
      </c>
    </row>
    <row r="74" spans="1:18" ht="15" x14ac:dyDescent="0.2">
      <c r="A74" s="41">
        <v>73</v>
      </c>
      <c r="B74" s="42" t="s">
        <v>51</v>
      </c>
      <c r="C74" s="42" t="s">
        <v>274</v>
      </c>
      <c r="D74" s="42" t="s">
        <v>19</v>
      </c>
      <c r="E74" s="42" t="s">
        <v>45</v>
      </c>
      <c r="F74" s="42">
        <v>0.3</v>
      </c>
      <c r="G74" s="42" t="s">
        <v>312</v>
      </c>
      <c r="H74" s="42" t="s">
        <v>456</v>
      </c>
      <c r="I74" s="42">
        <v>2</v>
      </c>
      <c r="J74" s="42" t="s">
        <v>457</v>
      </c>
      <c r="K74" s="42" t="s">
        <v>458</v>
      </c>
      <c r="L74" s="42" t="s">
        <v>82</v>
      </c>
      <c r="M74" s="42">
        <v>20</v>
      </c>
      <c r="N74" s="44" t="s">
        <v>528</v>
      </c>
      <c r="O74" s="45" t="s">
        <v>523</v>
      </c>
      <c r="P74" s="45">
        <v>1</v>
      </c>
      <c r="Q74" s="45"/>
      <c r="R74" s="47">
        <f>表格1[[#This Row],[类型分]]*表格1[[#This Row],[级别分]]*表格1[[#This Row],[版面分]]</f>
        <v>6</v>
      </c>
    </row>
    <row r="75" spans="1:18" ht="15" x14ac:dyDescent="0.2">
      <c r="A75" s="41">
        <v>74</v>
      </c>
      <c r="B75" s="42" t="s">
        <v>51</v>
      </c>
      <c r="C75" s="42" t="s">
        <v>275</v>
      </c>
      <c r="D75" s="42" t="s">
        <v>19</v>
      </c>
      <c r="E75" s="42" t="s">
        <v>20</v>
      </c>
      <c r="F75" s="42">
        <v>1</v>
      </c>
      <c r="G75" s="42" t="s">
        <v>313</v>
      </c>
      <c r="H75" s="42" t="s">
        <v>313</v>
      </c>
      <c r="I75" s="42">
        <v>1</v>
      </c>
      <c r="J75" s="42" t="s">
        <v>459</v>
      </c>
      <c r="K75" s="42" t="s">
        <v>460</v>
      </c>
      <c r="L75" s="42" t="s">
        <v>82</v>
      </c>
      <c r="M75" s="42">
        <v>20</v>
      </c>
      <c r="N75" s="44" t="s">
        <v>522</v>
      </c>
      <c r="O75" s="45" t="s">
        <v>523</v>
      </c>
      <c r="P75" s="45">
        <v>1</v>
      </c>
      <c r="Q75" s="45"/>
      <c r="R75" s="47">
        <f>表格1[[#This Row],[类型分]]*表格1[[#This Row],[级别分]]*表格1[[#This Row],[版面分]]</f>
        <v>20</v>
      </c>
    </row>
    <row r="76" spans="1:18" ht="15" x14ac:dyDescent="0.2">
      <c r="A76" s="41">
        <v>75</v>
      </c>
      <c r="B76" s="42" t="s">
        <v>51</v>
      </c>
      <c r="C76" s="42" t="s">
        <v>276</v>
      </c>
      <c r="D76" s="42" t="s">
        <v>19</v>
      </c>
      <c r="E76" s="42" t="s">
        <v>45</v>
      </c>
      <c r="F76" s="42">
        <v>0.3</v>
      </c>
      <c r="G76" s="42" t="s">
        <v>314</v>
      </c>
      <c r="H76" s="42" t="s">
        <v>461</v>
      </c>
      <c r="I76" s="42">
        <v>2</v>
      </c>
      <c r="J76" s="42" t="s">
        <v>462</v>
      </c>
      <c r="K76" s="42" t="s">
        <v>463</v>
      </c>
      <c r="L76" s="42" t="s">
        <v>82</v>
      </c>
      <c r="M76" s="42">
        <v>20</v>
      </c>
      <c r="N76" s="44" t="s">
        <v>528</v>
      </c>
      <c r="O76" s="45" t="s">
        <v>523</v>
      </c>
      <c r="P76" s="45">
        <v>1</v>
      </c>
      <c r="Q76" s="45"/>
      <c r="R76" s="47">
        <f>表格1[[#This Row],[类型分]]*表格1[[#This Row],[级别分]]*表格1[[#This Row],[版面分]]</f>
        <v>6</v>
      </c>
    </row>
    <row r="77" spans="1:18" ht="15" x14ac:dyDescent="0.2">
      <c r="A77" s="41">
        <v>76</v>
      </c>
      <c r="B77" s="42" t="s">
        <v>18</v>
      </c>
      <c r="C77" s="42" t="s">
        <v>277</v>
      </c>
      <c r="D77" s="42" t="s">
        <v>19</v>
      </c>
      <c r="E77" s="42" t="s">
        <v>20</v>
      </c>
      <c r="F77" s="42">
        <v>0.7</v>
      </c>
      <c r="G77" s="42" t="s">
        <v>118</v>
      </c>
      <c r="H77" s="42" t="s">
        <v>464</v>
      </c>
      <c r="I77" s="42">
        <v>2</v>
      </c>
      <c r="J77" s="42" t="s">
        <v>465</v>
      </c>
      <c r="K77" s="42" t="s">
        <v>466</v>
      </c>
      <c r="L77" s="42" t="s">
        <v>28</v>
      </c>
      <c r="M77" s="42">
        <v>30</v>
      </c>
      <c r="N77" s="44" t="s">
        <v>522</v>
      </c>
      <c r="O77" s="45" t="s">
        <v>523</v>
      </c>
      <c r="P77" s="45">
        <v>1</v>
      </c>
      <c r="Q77" s="45"/>
      <c r="R77" s="47">
        <f>表格1[[#This Row],[类型分]]*表格1[[#This Row],[级别分]]*表格1[[#This Row],[版面分]]</f>
        <v>21</v>
      </c>
    </row>
    <row r="78" spans="1:18" ht="15" x14ac:dyDescent="0.2">
      <c r="A78" s="41">
        <v>77</v>
      </c>
      <c r="B78" s="42" t="s">
        <v>18</v>
      </c>
      <c r="C78" s="42" t="s">
        <v>278</v>
      </c>
      <c r="D78" s="42" t="s">
        <v>19</v>
      </c>
      <c r="E78" s="42" t="s">
        <v>20</v>
      </c>
      <c r="F78" s="42">
        <v>1</v>
      </c>
      <c r="G78" s="42" t="s">
        <v>21</v>
      </c>
      <c r="H78" s="42" t="s">
        <v>21</v>
      </c>
      <c r="I78" s="42">
        <v>1</v>
      </c>
      <c r="J78" s="42" t="s">
        <v>467</v>
      </c>
      <c r="K78" s="42" t="s">
        <v>468</v>
      </c>
      <c r="L78" s="42" t="s">
        <v>22</v>
      </c>
      <c r="M78" s="42">
        <v>10</v>
      </c>
      <c r="N78" s="44" t="s">
        <v>522</v>
      </c>
      <c r="O78" s="45" t="s">
        <v>523</v>
      </c>
      <c r="P78" s="45">
        <v>1</v>
      </c>
      <c r="Q78" s="45"/>
      <c r="R78" s="47">
        <f>表格1[[#This Row],[类型分]]*表格1[[#This Row],[级别分]]*表格1[[#This Row],[版面分]]</f>
        <v>10</v>
      </c>
    </row>
    <row r="79" spans="1:18" ht="15" x14ac:dyDescent="0.2">
      <c r="A79" s="41">
        <v>78</v>
      </c>
      <c r="B79" s="42" t="s">
        <v>51</v>
      </c>
      <c r="C79" s="42" t="s">
        <v>279</v>
      </c>
      <c r="D79" s="42" t="s">
        <v>19</v>
      </c>
      <c r="E79" s="42" t="s">
        <v>46</v>
      </c>
      <c r="F79" s="42">
        <v>1</v>
      </c>
      <c r="G79" s="42" t="s">
        <v>315</v>
      </c>
      <c r="H79" s="42" t="s">
        <v>469</v>
      </c>
      <c r="I79" s="42">
        <v>5</v>
      </c>
      <c r="J79" s="42" t="s">
        <v>470</v>
      </c>
      <c r="K79" s="42" t="s">
        <v>87</v>
      </c>
      <c r="L79" s="42" t="s">
        <v>82</v>
      </c>
      <c r="M79" s="42">
        <v>20</v>
      </c>
      <c r="N79" s="44" t="s">
        <v>522</v>
      </c>
      <c r="O79" s="45" t="s">
        <v>523</v>
      </c>
      <c r="P79" s="45">
        <v>1</v>
      </c>
      <c r="Q79" s="45"/>
      <c r="R79" s="47">
        <f>表格1[[#This Row],[类型分]]*表格1[[#This Row],[级别分]]*表格1[[#This Row],[版面分]]</f>
        <v>20</v>
      </c>
    </row>
    <row r="80" spans="1:18" ht="15" x14ac:dyDescent="0.2">
      <c r="A80" s="41">
        <v>79</v>
      </c>
      <c r="B80" s="42" t="s">
        <v>51</v>
      </c>
      <c r="C80" s="42" t="s">
        <v>280</v>
      </c>
      <c r="D80" s="42" t="s">
        <v>19</v>
      </c>
      <c r="E80" s="42" t="s">
        <v>46</v>
      </c>
      <c r="F80" s="42">
        <v>1</v>
      </c>
      <c r="G80" s="42" t="s">
        <v>316</v>
      </c>
      <c r="H80" s="42" t="s">
        <v>471</v>
      </c>
      <c r="I80" s="42">
        <v>3</v>
      </c>
      <c r="J80" s="42" t="s">
        <v>472</v>
      </c>
      <c r="K80" s="42" t="s">
        <v>356</v>
      </c>
      <c r="L80" s="42" t="s">
        <v>82</v>
      </c>
      <c r="M80" s="42">
        <v>20</v>
      </c>
      <c r="N80" s="44" t="s">
        <v>522</v>
      </c>
      <c r="O80" s="45" t="s">
        <v>523</v>
      </c>
      <c r="P80" s="45">
        <v>1</v>
      </c>
      <c r="Q80" s="45"/>
      <c r="R80" s="47">
        <f>表格1[[#This Row],[类型分]]*表格1[[#This Row],[级别分]]*表格1[[#This Row],[版面分]]</f>
        <v>20</v>
      </c>
    </row>
    <row r="81" spans="1:18" ht="15" x14ac:dyDescent="0.2">
      <c r="A81" s="41">
        <v>80</v>
      </c>
      <c r="B81" s="42" t="s">
        <v>51</v>
      </c>
      <c r="C81" s="42" t="s">
        <v>281</v>
      </c>
      <c r="D81" s="42" t="s">
        <v>19</v>
      </c>
      <c r="E81" s="42" t="s">
        <v>20</v>
      </c>
      <c r="F81" s="42">
        <v>1</v>
      </c>
      <c r="G81" s="42" t="s">
        <v>21</v>
      </c>
      <c r="H81" s="42" t="s">
        <v>21</v>
      </c>
      <c r="I81" s="42">
        <v>1</v>
      </c>
      <c r="J81" s="42" t="s">
        <v>473</v>
      </c>
      <c r="K81" s="42" t="s">
        <v>474</v>
      </c>
      <c r="L81" s="42" t="s">
        <v>56</v>
      </c>
      <c r="M81" s="42">
        <v>40</v>
      </c>
      <c r="N81" s="44" t="s">
        <v>522</v>
      </c>
      <c r="O81" s="45" t="s">
        <v>526</v>
      </c>
      <c r="P81" s="45">
        <v>0.6</v>
      </c>
      <c r="Q81" s="45"/>
      <c r="R81" s="47">
        <f>表格1[[#This Row],[类型分]]*表格1[[#This Row],[级别分]]*表格1[[#This Row],[版面分]]</f>
        <v>24</v>
      </c>
    </row>
    <row r="82" spans="1:18" ht="15" x14ac:dyDescent="0.2">
      <c r="A82" s="41">
        <v>81</v>
      </c>
      <c r="B82" s="42" t="s">
        <v>51</v>
      </c>
      <c r="C82" s="42" t="s">
        <v>282</v>
      </c>
      <c r="D82" s="42" t="s">
        <v>19</v>
      </c>
      <c r="E82" s="42" t="s">
        <v>46</v>
      </c>
      <c r="F82" s="42">
        <v>1</v>
      </c>
      <c r="G82" s="42" t="s">
        <v>317</v>
      </c>
      <c r="H82" s="42" t="s">
        <v>475</v>
      </c>
      <c r="I82" s="42">
        <v>4</v>
      </c>
      <c r="J82" s="42" t="s">
        <v>476</v>
      </c>
      <c r="K82" s="42" t="s">
        <v>91</v>
      </c>
      <c r="L82" s="42" t="s">
        <v>82</v>
      </c>
      <c r="M82" s="42">
        <v>20</v>
      </c>
      <c r="N82" s="44" t="s">
        <v>522</v>
      </c>
      <c r="O82" s="45" t="s">
        <v>523</v>
      </c>
      <c r="P82" s="45">
        <v>1</v>
      </c>
      <c r="Q82" s="45"/>
      <c r="R82" s="47">
        <f>表格1[[#This Row],[类型分]]*表格1[[#This Row],[级别分]]*表格1[[#This Row],[版面分]]</f>
        <v>20</v>
      </c>
    </row>
    <row r="83" spans="1:18" ht="15" x14ac:dyDescent="0.2">
      <c r="A83" s="41">
        <v>82</v>
      </c>
      <c r="B83" s="42" t="s">
        <v>51</v>
      </c>
      <c r="C83" s="42" t="s">
        <v>283</v>
      </c>
      <c r="D83" s="42" t="s">
        <v>19</v>
      </c>
      <c r="E83" s="42" t="s">
        <v>20</v>
      </c>
      <c r="F83" s="42">
        <v>1</v>
      </c>
      <c r="G83" s="42" t="s">
        <v>62</v>
      </c>
      <c r="H83" s="42" t="s">
        <v>477</v>
      </c>
      <c r="I83" s="42">
        <v>3</v>
      </c>
      <c r="J83" s="42" t="s">
        <v>478</v>
      </c>
      <c r="K83" s="42" t="s">
        <v>63</v>
      </c>
      <c r="L83" s="42" t="s">
        <v>56</v>
      </c>
      <c r="M83" s="42">
        <v>40</v>
      </c>
      <c r="N83" s="44" t="s">
        <v>522</v>
      </c>
      <c r="O83" s="45" t="s">
        <v>523</v>
      </c>
      <c r="P83" s="45">
        <v>1</v>
      </c>
      <c r="Q83" s="45"/>
      <c r="R83" s="47">
        <f>表格1[[#This Row],[类型分]]*表格1[[#This Row],[级别分]]*表格1[[#This Row],[版面分]]</f>
        <v>40</v>
      </c>
    </row>
    <row r="84" spans="1:18" ht="15" x14ac:dyDescent="0.2">
      <c r="A84" s="41">
        <v>83</v>
      </c>
      <c r="B84" s="42" t="s">
        <v>51</v>
      </c>
      <c r="C84" s="42" t="s">
        <v>479</v>
      </c>
      <c r="D84" s="42" t="s">
        <v>19</v>
      </c>
      <c r="E84" s="42" t="s">
        <v>20</v>
      </c>
      <c r="F84" s="42">
        <v>0.6</v>
      </c>
      <c r="G84" s="42" t="s">
        <v>59</v>
      </c>
      <c r="H84" s="42" t="s">
        <v>494</v>
      </c>
      <c r="I84" s="42">
        <v>4</v>
      </c>
      <c r="J84" s="42" t="s">
        <v>495</v>
      </c>
      <c r="K84" s="42" t="s">
        <v>496</v>
      </c>
      <c r="L84" s="42" t="s">
        <v>56</v>
      </c>
      <c r="M84" s="42">
        <v>40</v>
      </c>
      <c r="N84" s="44" t="s">
        <v>522</v>
      </c>
      <c r="O84" s="45" t="s">
        <v>523</v>
      </c>
      <c r="P84" s="45">
        <v>1</v>
      </c>
      <c r="Q84" s="45"/>
      <c r="R84" s="47">
        <f>表格1[[#This Row],[类型分]]*表格1[[#This Row],[级别分]]*表格1[[#This Row],[版面分]]</f>
        <v>24</v>
      </c>
    </row>
    <row r="85" spans="1:18" ht="15" x14ac:dyDescent="0.2">
      <c r="A85" s="41">
        <v>84</v>
      </c>
      <c r="B85" s="42" t="s">
        <v>51</v>
      </c>
      <c r="C85" s="42" t="s">
        <v>480</v>
      </c>
      <c r="D85" s="42" t="s">
        <v>19</v>
      </c>
      <c r="E85" s="42" t="s">
        <v>20</v>
      </c>
      <c r="F85" s="42">
        <v>0.7</v>
      </c>
      <c r="G85" s="42" t="s">
        <v>59</v>
      </c>
      <c r="H85" s="42" t="s">
        <v>497</v>
      </c>
      <c r="I85" s="42">
        <v>4</v>
      </c>
      <c r="J85" s="42" t="s">
        <v>495</v>
      </c>
      <c r="K85" s="42" t="s">
        <v>498</v>
      </c>
      <c r="L85" s="42" t="s">
        <v>56</v>
      </c>
      <c r="M85" s="42">
        <v>40</v>
      </c>
      <c r="N85" s="44" t="s">
        <v>522</v>
      </c>
      <c r="O85" s="45" t="s">
        <v>523</v>
      </c>
      <c r="P85" s="45">
        <v>1</v>
      </c>
      <c r="Q85" s="45"/>
      <c r="R85" s="47">
        <f>表格1[[#This Row],[类型分]]*表格1[[#This Row],[级别分]]*表格1[[#This Row],[版面分]]</f>
        <v>28</v>
      </c>
    </row>
    <row r="86" spans="1:18" ht="15" x14ac:dyDescent="0.2">
      <c r="A86" s="41">
        <v>85</v>
      </c>
      <c r="B86" s="42" t="s">
        <v>51</v>
      </c>
      <c r="C86" s="42" t="s">
        <v>481</v>
      </c>
      <c r="D86" s="42" t="s">
        <v>19</v>
      </c>
      <c r="E86" s="42" t="s">
        <v>20</v>
      </c>
      <c r="F86" s="42">
        <v>0.6</v>
      </c>
      <c r="G86" s="42" t="s">
        <v>175</v>
      </c>
      <c r="H86" s="42" t="s">
        <v>499</v>
      </c>
      <c r="I86" s="42">
        <v>4</v>
      </c>
      <c r="J86" s="42" t="s">
        <v>495</v>
      </c>
      <c r="K86" s="42" t="s">
        <v>500</v>
      </c>
      <c r="L86" s="42" t="s">
        <v>97</v>
      </c>
      <c r="M86" s="42">
        <v>40</v>
      </c>
      <c r="N86" s="44" t="s">
        <v>522</v>
      </c>
      <c r="O86" s="45" t="s">
        <v>523</v>
      </c>
      <c r="P86" s="45">
        <v>1</v>
      </c>
      <c r="Q86" s="45"/>
      <c r="R86" s="47">
        <f>表格1[[#This Row],[类型分]]*表格1[[#This Row],[级别分]]*表格1[[#This Row],[版面分]]</f>
        <v>24</v>
      </c>
    </row>
    <row r="87" spans="1:18" ht="15" x14ac:dyDescent="0.2">
      <c r="A87" s="41">
        <v>86</v>
      </c>
      <c r="B87" s="42" t="s">
        <v>51</v>
      </c>
      <c r="C87" s="42" t="s">
        <v>482</v>
      </c>
      <c r="D87" s="42" t="s">
        <v>19</v>
      </c>
      <c r="E87" s="42" t="s">
        <v>20</v>
      </c>
      <c r="F87" s="42">
        <v>1</v>
      </c>
      <c r="G87" s="42" t="s">
        <v>21</v>
      </c>
      <c r="H87" s="42" t="s">
        <v>21</v>
      </c>
      <c r="I87" s="42">
        <v>1</v>
      </c>
      <c r="J87" s="42" t="s">
        <v>495</v>
      </c>
      <c r="K87" s="42" t="s">
        <v>501</v>
      </c>
      <c r="L87" s="42" t="s">
        <v>347</v>
      </c>
      <c r="M87" s="42">
        <v>20</v>
      </c>
      <c r="N87" s="44" t="s">
        <v>522</v>
      </c>
      <c r="O87" s="45" t="s">
        <v>523</v>
      </c>
      <c r="P87" s="45">
        <v>1</v>
      </c>
      <c r="Q87" s="45"/>
      <c r="R87" s="47">
        <f>表格1[[#This Row],[类型分]]*表格1[[#This Row],[级别分]]*表格1[[#This Row],[版面分]]</f>
        <v>20</v>
      </c>
    </row>
    <row r="88" spans="1:18" ht="15" x14ac:dyDescent="0.2">
      <c r="A88" s="41">
        <v>87</v>
      </c>
      <c r="B88" s="42" t="s">
        <v>207</v>
      </c>
      <c r="C88" s="42" t="s">
        <v>483</v>
      </c>
      <c r="D88" s="42" t="s">
        <v>19</v>
      </c>
      <c r="E88" s="42" t="s">
        <v>20</v>
      </c>
      <c r="F88" s="42">
        <v>1</v>
      </c>
      <c r="G88" s="42" t="s">
        <v>90</v>
      </c>
      <c r="H88" s="42" t="s">
        <v>502</v>
      </c>
      <c r="I88" s="42">
        <v>2</v>
      </c>
      <c r="J88" s="42" t="s">
        <v>503</v>
      </c>
      <c r="K88" s="42" t="s">
        <v>347</v>
      </c>
      <c r="L88" s="42" t="s">
        <v>347</v>
      </c>
      <c r="M88" s="42">
        <v>20</v>
      </c>
      <c r="N88" s="44" t="s">
        <v>522</v>
      </c>
      <c r="O88" s="45" t="s">
        <v>523</v>
      </c>
      <c r="P88" s="45">
        <v>1</v>
      </c>
      <c r="Q88" s="45"/>
      <c r="R88" s="47">
        <f>表格1[[#This Row],[类型分]]*表格1[[#This Row],[级别分]]*表格1[[#This Row],[版面分]]</f>
        <v>20</v>
      </c>
    </row>
    <row r="89" spans="1:18" ht="15" x14ac:dyDescent="0.2">
      <c r="A89" s="41">
        <v>88</v>
      </c>
      <c r="B89" s="42" t="s">
        <v>51</v>
      </c>
      <c r="C89" s="42" t="s">
        <v>484</v>
      </c>
      <c r="D89" s="42" t="s">
        <v>19</v>
      </c>
      <c r="E89" s="42" t="s">
        <v>45</v>
      </c>
      <c r="F89" s="42">
        <v>0.3</v>
      </c>
      <c r="G89" s="42" t="s">
        <v>288</v>
      </c>
      <c r="H89" s="42" t="s">
        <v>336</v>
      </c>
      <c r="I89" s="42">
        <v>2</v>
      </c>
      <c r="J89" s="42" t="s">
        <v>503</v>
      </c>
      <c r="K89" s="42" t="s">
        <v>338</v>
      </c>
      <c r="L89" s="42" t="s">
        <v>97</v>
      </c>
      <c r="M89" s="42">
        <v>40</v>
      </c>
      <c r="N89" s="44" t="s">
        <v>522</v>
      </c>
      <c r="O89" s="45" t="s">
        <v>523</v>
      </c>
      <c r="P89" s="45">
        <v>1</v>
      </c>
      <c r="Q89" s="45"/>
      <c r="R89" s="47">
        <f>表格1[[#This Row],[类型分]]*表格1[[#This Row],[级别分]]*表格1[[#This Row],[版面分]]</f>
        <v>12</v>
      </c>
    </row>
    <row r="90" spans="1:18" ht="15" x14ac:dyDescent="0.2">
      <c r="A90" s="41">
        <v>89</v>
      </c>
      <c r="B90" s="42" t="s">
        <v>18</v>
      </c>
      <c r="C90" s="42" t="s">
        <v>485</v>
      </c>
      <c r="D90" s="42" t="s">
        <v>19</v>
      </c>
      <c r="E90" s="42" t="s">
        <v>20</v>
      </c>
      <c r="F90" s="42">
        <v>1</v>
      </c>
      <c r="G90" s="42" t="s">
        <v>492</v>
      </c>
      <c r="H90" s="42" t="s">
        <v>504</v>
      </c>
      <c r="I90" s="42">
        <v>2</v>
      </c>
      <c r="J90" s="42" t="s">
        <v>505</v>
      </c>
      <c r="K90" s="42" t="s">
        <v>506</v>
      </c>
      <c r="L90" s="42" t="s">
        <v>28</v>
      </c>
      <c r="M90" s="42">
        <v>30</v>
      </c>
      <c r="N90" s="44" t="s">
        <v>522</v>
      </c>
      <c r="O90" s="45" t="s">
        <v>523</v>
      </c>
      <c r="P90" s="45">
        <v>1</v>
      </c>
      <c r="Q90" s="45"/>
      <c r="R90" s="47">
        <f>表格1[[#This Row],[类型分]]*表格1[[#This Row],[级别分]]*表格1[[#This Row],[版面分]]</f>
        <v>30</v>
      </c>
    </row>
    <row r="91" spans="1:18" ht="15" x14ac:dyDescent="0.2">
      <c r="A91" s="41">
        <v>90</v>
      </c>
      <c r="B91" s="42" t="s">
        <v>51</v>
      </c>
      <c r="C91" s="42" t="s">
        <v>486</v>
      </c>
      <c r="D91" s="42" t="s">
        <v>19</v>
      </c>
      <c r="E91" s="42" t="s">
        <v>46</v>
      </c>
      <c r="F91" s="42">
        <v>1</v>
      </c>
      <c r="G91" s="42" t="s">
        <v>493</v>
      </c>
      <c r="H91" s="42" t="s">
        <v>507</v>
      </c>
      <c r="I91" s="42">
        <v>2</v>
      </c>
      <c r="J91" s="42" t="s">
        <v>508</v>
      </c>
      <c r="K91" s="42" t="s">
        <v>509</v>
      </c>
      <c r="L91" s="42" t="s">
        <v>82</v>
      </c>
      <c r="M91" s="42">
        <v>20</v>
      </c>
      <c r="N91" s="44" t="s">
        <v>522</v>
      </c>
      <c r="O91" s="45" t="s">
        <v>523</v>
      </c>
      <c r="P91" s="45">
        <v>1</v>
      </c>
      <c r="Q91" s="45"/>
      <c r="R91" s="47">
        <f>表格1[[#This Row],[类型分]]*表格1[[#This Row],[级别分]]*表格1[[#This Row],[版面分]]</f>
        <v>20</v>
      </c>
    </row>
    <row r="92" spans="1:18" ht="15" x14ac:dyDescent="0.2">
      <c r="A92" s="41">
        <v>91</v>
      </c>
      <c r="B92" s="42" t="s">
        <v>51</v>
      </c>
      <c r="C92" s="42" t="s">
        <v>487</v>
      </c>
      <c r="D92" s="42" t="s">
        <v>19</v>
      </c>
      <c r="E92" s="42" t="s">
        <v>20</v>
      </c>
      <c r="F92" s="42">
        <v>1</v>
      </c>
      <c r="G92" s="42" t="s">
        <v>115</v>
      </c>
      <c r="H92" s="42" t="s">
        <v>510</v>
      </c>
      <c r="I92" s="42">
        <v>3</v>
      </c>
      <c r="J92" s="42" t="s">
        <v>511</v>
      </c>
      <c r="K92" s="42" t="s">
        <v>512</v>
      </c>
      <c r="L92" s="42" t="s">
        <v>56</v>
      </c>
      <c r="M92" s="42">
        <v>40</v>
      </c>
      <c r="N92" s="44" t="s">
        <v>522</v>
      </c>
      <c r="O92" s="45" t="s">
        <v>523</v>
      </c>
      <c r="P92" s="45">
        <v>1</v>
      </c>
      <c r="Q92" s="45"/>
      <c r="R92" s="47">
        <f>表格1[[#This Row],[类型分]]*表格1[[#This Row],[级别分]]*表格1[[#This Row],[版面分]]</f>
        <v>40</v>
      </c>
    </row>
    <row r="93" spans="1:18" ht="15" x14ac:dyDescent="0.2">
      <c r="A93" s="41">
        <v>92</v>
      </c>
      <c r="B93" s="42" t="s">
        <v>51</v>
      </c>
      <c r="C93" s="42" t="s">
        <v>488</v>
      </c>
      <c r="D93" s="42" t="s">
        <v>19</v>
      </c>
      <c r="E93" s="42" t="s">
        <v>20</v>
      </c>
      <c r="F93" s="42">
        <v>1</v>
      </c>
      <c r="G93" s="42" t="s">
        <v>118</v>
      </c>
      <c r="H93" s="42" t="s">
        <v>118</v>
      </c>
      <c r="I93" s="42">
        <v>1</v>
      </c>
      <c r="J93" s="42" t="s">
        <v>511</v>
      </c>
      <c r="K93" s="42" t="s">
        <v>413</v>
      </c>
      <c r="L93" s="42" t="s">
        <v>82</v>
      </c>
      <c r="M93" s="42">
        <v>20</v>
      </c>
      <c r="N93" s="44" t="s">
        <v>522</v>
      </c>
      <c r="O93" s="45" t="s">
        <v>523</v>
      </c>
      <c r="P93" s="45">
        <v>1</v>
      </c>
      <c r="Q93" s="45"/>
      <c r="R93" s="47">
        <f>表格1[[#This Row],[类型分]]*表格1[[#This Row],[级别分]]*表格1[[#This Row],[版面分]]</f>
        <v>20</v>
      </c>
    </row>
    <row r="94" spans="1:18" ht="15" x14ac:dyDescent="0.2">
      <c r="A94" s="41">
        <v>93</v>
      </c>
      <c r="B94" s="42" t="s">
        <v>51</v>
      </c>
      <c r="C94" s="42" t="s">
        <v>489</v>
      </c>
      <c r="D94" s="42" t="s">
        <v>19</v>
      </c>
      <c r="E94" s="42" t="s">
        <v>20</v>
      </c>
      <c r="F94" s="42">
        <v>0.6</v>
      </c>
      <c r="G94" s="42" t="s">
        <v>74</v>
      </c>
      <c r="H94" s="42" t="s">
        <v>74</v>
      </c>
      <c r="I94" s="42">
        <v>5</v>
      </c>
      <c r="J94" s="42" t="s">
        <v>513</v>
      </c>
      <c r="K94" s="42" t="s">
        <v>71</v>
      </c>
      <c r="L94" s="42" t="s">
        <v>71</v>
      </c>
      <c r="M94" s="42">
        <v>40</v>
      </c>
      <c r="N94" s="44" t="s">
        <v>522</v>
      </c>
      <c r="O94" s="45" t="s">
        <v>523</v>
      </c>
      <c r="P94" s="45">
        <v>1</v>
      </c>
      <c r="Q94" s="45"/>
      <c r="R94" s="47">
        <f>表格1[[#This Row],[类型分]]*表格1[[#This Row],[级别分]]*表格1[[#This Row],[版面分]]</f>
        <v>24</v>
      </c>
    </row>
    <row r="95" spans="1:18" ht="15" x14ac:dyDescent="0.2">
      <c r="A95" s="41">
        <v>94</v>
      </c>
      <c r="B95" s="42" t="s">
        <v>51</v>
      </c>
      <c r="C95" s="42" t="s">
        <v>490</v>
      </c>
      <c r="D95" s="42" t="s">
        <v>19</v>
      </c>
      <c r="E95" s="42" t="s">
        <v>20</v>
      </c>
      <c r="F95" s="42">
        <v>1</v>
      </c>
      <c r="G95" s="42" t="s">
        <v>62</v>
      </c>
      <c r="H95" s="42" t="s">
        <v>62</v>
      </c>
      <c r="I95" s="42">
        <v>1</v>
      </c>
      <c r="J95" s="42" t="s">
        <v>514</v>
      </c>
      <c r="K95" s="42" t="s">
        <v>515</v>
      </c>
      <c r="L95" s="42" t="s">
        <v>82</v>
      </c>
      <c r="M95" s="42">
        <v>20</v>
      </c>
      <c r="N95" s="44" t="s">
        <v>522</v>
      </c>
      <c r="O95" s="45" t="s">
        <v>523</v>
      </c>
      <c r="P95" s="45">
        <v>1</v>
      </c>
      <c r="Q95" s="45"/>
      <c r="R95" s="47">
        <f>表格1[[#This Row],[类型分]]*表格1[[#This Row],[级别分]]*表格1[[#This Row],[版面分]]</f>
        <v>20</v>
      </c>
    </row>
    <row r="96" spans="1:18" ht="15" x14ac:dyDescent="0.2">
      <c r="A96" s="41">
        <v>95</v>
      </c>
      <c r="B96" s="42" t="s">
        <v>18</v>
      </c>
      <c r="C96" s="42" t="s">
        <v>491</v>
      </c>
      <c r="D96" s="42" t="s">
        <v>19</v>
      </c>
      <c r="E96" s="42" t="s">
        <v>20</v>
      </c>
      <c r="F96" s="42">
        <v>1</v>
      </c>
      <c r="G96" s="42" t="s">
        <v>289</v>
      </c>
      <c r="H96" s="42" t="s">
        <v>516</v>
      </c>
      <c r="I96" s="42">
        <v>3</v>
      </c>
      <c r="J96" s="42" t="s">
        <v>517</v>
      </c>
      <c r="K96" s="42" t="s">
        <v>518</v>
      </c>
      <c r="L96" s="42" t="s">
        <v>28</v>
      </c>
      <c r="M96" s="42">
        <v>30</v>
      </c>
      <c r="N96" s="44" t="s">
        <v>522</v>
      </c>
      <c r="O96" s="45" t="s">
        <v>523</v>
      </c>
      <c r="P96" s="45">
        <v>1</v>
      </c>
      <c r="Q96" s="45"/>
      <c r="R96" s="47">
        <f>表格1[[#This Row],[类型分]]*表格1[[#This Row],[级别分]]*表格1[[#This Row],[版面分]]</f>
        <v>30</v>
      </c>
    </row>
    <row r="97" spans="1:18" ht="15" x14ac:dyDescent="0.2">
      <c r="A97" s="41">
        <v>96</v>
      </c>
      <c r="B97" s="42" t="s">
        <v>51</v>
      </c>
      <c r="C97" s="42" t="s">
        <v>483</v>
      </c>
      <c r="D97" s="42" t="s">
        <v>19</v>
      </c>
      <c r="E97" s="42" t="s">
        <v>20</v>
      </c>
      <c r="F97" s="42">
        <v>0.9</v>
      </c>
      <c r="G97" s="42" t="s">
        <v>90</v>
      </c>
      <c r="H97" s="42" t="s">
        <v>519</v>
      </c>
      <c r="I97" s="42">
        <v>3</v>
      </c>
      <c r="J97" s="42" t="s">
        <v>520</v>
      </c>
      <c r="K97" s="42" t="s">
        <v>87</v>
      </c>
      <c r="L97" s="42" t="s">
        <v>347</v>
      </c>
      <c r="M97" s="42">
        <v>20</v>
      </c>
      <c r="N97" s="44" t="s">
        <v>522</v>
      </c>
      <c r="O97" s="45" t="s">
        <v>523</v>
      </c>
      <c r="P97" s="45">
        <v>1</v>
      </c>
      <c r="Q97" s="45"/>
      <c r="R97" s="47">
        <f>表格1[[#This Row],[类型分]]*表格1[[#This Row],[级别分]]*表格1[[#This Row],[版面分]]</f>
        <v>18</v>
      </c>
    </row>
    <row r="98" spans="1:18" ht="15" x14ac:dyDescent="0.2">
      <c r="A98" s="41">
        <v>97</v>
      </c>
      <c r="B98" s="42" t="s">
        <v>51</v>
      </c>
      <c r="C98" s="42" t="s">
        <v>521</v>
      </c>
      <c r="D98" s="42" t="s">
        <v>19</v>
      </c>
      <c r="E98" s="42" t="s">
        <v>20</v>
      </c>
      <c r="F98" s="42">
        <v>1</v>
      </c>
      <c r="G98" s="42" t="s">
        <v>21</v>
      </c>
      <c r="H98" s="42" t="s">
        <v>21</v>
      </c>
      <c r="I98" s="42">
        <v>1</v>
      </c>
      <c r="J98" s="42" t="s">
        <v>86</v>
      </c>
      <c r="K98" s="42" t="s">
        <v>89</v>
      </c>
      <c r="L98" s="42" t="s">
        <v>82</v>
      </c>
      <c r="M98" s="42">
        <v>20</v>
      </c>
      <c r="N98" s="42" t="s">
        <v>23</v>
      </c>
      <c r="O98" s="42" t="s">
        <v>24</v>
      </c>
      <c r="P98" s="48">
        <v>1</v>
      </c>
      <c r="Q98" s="44"/>
      <c r="R98" s="47">
        <f>表格1[[#This Row],[类型分]]*表格1[[#This Row],[级别分]]*表格1[[#This Row],[版面分]]</f>
        <v>20</v>
      </c>
    </row>
    <row r="99" spans="1:18" ht="15" x14ac:dyDescent="0.2">
      <c r="A99" s="41">
        <v>98</v>
      </c>
      <c r="B99" s="42" t="s">
        <v>18</v>
      </c>
      <c r="C99" s="42" t="s">
        <v>524</v>
      </c>
      <c r="D99" s="42" t="s">
        <v>19</v>
      </c>
      <c r="E99" s="42" t="s">
        <v>20</v>
      </c>
      <c r="F99" s="42">
        <v>1</v>
      </c>
      <c r="G99" s="42" t="s">
        <v>163</v>
      </c>
      <c r="H99" s="42" t="s">
        <v>163</v>
      </c>
      <c r="I99" s="42">
        <v>3</v>
      </c>
      <c r="J99" s="42" t="s">
        <v>81</v>
      </c>
      <c r="K99" s="42" t="s">
        <v>525</v>
      </c>
      <c r="L99" s="42" t="s">
        <v>28</v>
      </c>
      <c r="M99" s="42">
        <v>30</v>
      </c>
      <c r="N99" s="42" t="s">
        <v>29</v>
      </c>
      <c r="O99" s="42" t="s">
        <v>24</v>
      </c>
      <c r="P99" s="48">
        <v>1</v>
      </c>
      <c r="Q99" s="45"/>
      <c r="R99" s="47">
        <f>表格1[[#This Row],[类型分]]*表格1[[#This Row],[级别分]]*表格1[[#This Row],[版面分]]</f>
        <v>30</v>
      </c>
    </row>
    <row r="100" spans="1:18" ht="15" x14ac:dyDescent="0.2">
      <c r="A100" s="41">
        <v>99</v>
      </c>
      <c r="B100" s="44" t="s">
        <v>51</v>
      </c>
      <c r="C100" s="44" t="s">
        <v>793</v>
      </c>
      <c r="D100" s="42" t="s">
        <v>19</v>
      </c>
      <c r="E100" s="42" t="s">
        <v>20</v>
      </c>
      <c r="F100" s="44">
        <v>1</v>
      </c>
      <c r="G100" s="44" t="s">
        <v>794</v>
      </c>
      <c r="H100" s="44" t="s">
        <v>794</v>
      </c>
      <c r="I100" s="44">
        <v>1</v>
      </c>
      <c r="J100" s="44" t="s">
        <v>374</v>
      </c>
      <c r="K100" s="44" t="s">
        <v>795</v>
      </c>
      <c r="L100" s="44" t="s">
        <v>82</v>
      </c>
      <c r="M100" s="44">
        <v>20</v>
      </c>
      <c r="N100" s="44" t="s">
        <v>522</v>
      </c>
      <c r="O100" s="45" t="s">
        <v>523</v>
      </c>
      <c r="P100" s="48">
        <v>1</v>
      </c>
      <c r="Q100" s="44"/>
      <c r="R100" s="47">
        <f>表格1[[#This Row],[类型分]]*表格1[[#This Row],[级别分]]*表格1[[#This Row],[版面分]]</f>
        <v>20</v>
      </c>
    </row>
    <row r="101" spans="1:18" ht="15" x14ac:dyDescent="0.2">
      <c r="A101" s="41">
        <v>100</v>
      </c>
      <c r="B101" s="43" t="s">
        <v>18</v>
      </c>
      <c r="C101" s="43" t="s">
        <v>534</v>
      </c>
      <c r="D101" s="43" t="s">
        <v>19</v>
      </c>
      <c r="E101" s="43" t="s">
        <v>20</v>
      </c>
      <c r="F101" s="43" t="s">
        <v>870</v>
      </c>
      <c r="G101" s="43" t="s">
        <v>536</v>
      </c>
      <c r="H101" s="43" t="s">
        <v>871</v>
      </c>
      <c r="I101" s="43" t="s">
        <v>872</v>
      </c>
      <c r="J101" s="43" t="s">
        <v>541</v>
      </c>
      <c r="K101" s="43" t="s">
        <v>542</v>
      </c>
      <c r="L101" s="43" t="s">
        <v>28</v>
      </c>
      <c r="M101" s="43">
        <v>30</v>
      </c>
      <c r="N101" s="43" t="s">
        <v>29</v>
      </c>
      <c r="O101" s="48" t="s">
        <v>523</v>
      </c>
      <c r="P101" s="48" t="s">
        <v>873</v>
      </c>
      <c r="Q101" s="42" t="s">
        <v>879</v>
      </c>
      <c r="R101" s="47">
        <f>表格1[[#This Row],[类型分]]*表格1[[#This Row],[级别分]]*表格1[[#This Row],[版面分]]</f>
        <v>21</v>
      </c>
    </row>
    <row r="102" spans="1:18" ht="15" x14ac:dyDescent="0.2">
      <c r="A102" s="41">
        <v>101</v>
      </c>
      <c r="B102" s="42" t="s">
        <v>51</v>
      </c>
      <c r="C102" s="42" t="s">
        <v>874</v>
      </c>
      <c r="D102" s="42" t="s">
        <v>875</v>
      </c>
      <c r="E102" s="42" t="s">
        <v>20</v>
      </c>
      <c r="F102" s="42">
        <v>0.3</v>
      </c>
      <c r="G102" s="42" t="s">
        <v>876</v>
      </c>
      <c r="H102" s="42" t="s">
        <v>877</v>
      </c>
      <c r="I102" s="42">
        <v>2</v>
      </c>
      <c r="J102" s="42" t="s">
        <v>358</v>
      </c>
      <c r="K102" s="42" t="s">
        <v>878</v>
      </c>
      <c r="L102" s="42" t="s">
        <v>82</v>
      </c>
      <c r="M102" s="42">
        <v>20</v>
      </c>
      <c r="N102" s="42" t="s">
        <v>23</v>
      </c>
      <c r="O102" s="42" t="s">
        <v>24</v>
      </c>
      <c r="P102" s="42">
        <v>1</v>
      </c>
      <c r="Q102" s="42"/>
      <c r="R102" s="47">
        <f>表格1[[#This Row],[类型分]]*表格1[[#This Row],[级别分]]*表格1[[#This Row],[版面分]]</f>
        <v>6</v>
      </c>
    </row>
    <row r="103" spans="1:18" ht="15" x14ac:dyDescent="0.2">
      <c r="A103" s="51"/>
      <c r="R103" s="52">
        <f>SUBTOTAL(109,表格1[分值])</f>
        <v>2440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topLeftCell="E1" workbookViewId="0">
      <selection activeCell="S1" sqref="A1:S1"/>
    </sheetView>
  </sheetViews>
  <sheetFormatPr defaultColWidth="11" defaultRowHeight="14.25" x14ac:dyDescent="0.15"/>
  <cols>
    <col min="1" max="1" width="6" bestFit="1" customWidth="1"/>
    <col min="2" max="2" width="11.625" customWidth="1"/>
    <col min="3" max="3" width="39" customWidth="1"/>
    <col min="4" max="4" width="15.625" customWidth="1"/>
    <col min="5" max="5" width="15" bestFit="1" customWidth="1"/>
    <col min="6" max="6" width="8.125" bestFit="1" customWidth="1"/>
    <col min="7" max="7" width="10.25" bestFit="1" customWidth="1"/>
    <col min="8" max="8" width="31.5" customWidth="1"/>
    <col min="9" max="9" width="10.25" bestFit="1" customWidth="1"/>
    <col min="10" max="10" width="16.375" style="31" customWidth="1"/>
    <col min="11" max="11" width="36.5" customWidth="1"/>
    <col min="12" max="12" width="20.375" bestFit="1" customWidth="1"/>
    <col min="13" max="13" width="10.25" bestFit="1" customWidth="1"/>
    <col min="14" max="14" width="8.125" bestFit="1" customWidth="1"/>
    <col min="15" max="15" width="10.25" bestFit="1" customWidth="1"/>
    <col min="16" max="16" width="8" bestFit="1" customWidth="1"/>
    <col min="17" max="17" width="8.125" bestFit="1" customWidth="1"/>
    <col min="18" max="18" width="6" bestFit="1" customWidth="1"/>
  </cols>
  <sheetData>
    <row r="1" spans="1:19" ht="15.75" x14ac:dyDescent="0.15">
      <c r="A1" s="127" t="s">
        <v>0</v>
      </c>
      <c r="B1" s="145" t="s">
        <v>1</v>
      </c>
      <c r="C1" s="145" t="s">
        <v>2</v>
      </c>
      <c r="D1" s="145" t="s">
        <v>3</v>
      </c>
      <c r="E1" s="145" t="s">
        <v>4</v>
      </c>
      <c r="F1" s="127" t="s">
        <v>5</v>
      </c>
      <c r="G1" s="145" t="s">
        <v>6</v>
      </c>
      <c r="H1" s="145" t="s">
        <v>7</v>
      </c>
      <c r="I1" s="145" t="s">
        <v>8</v>
      </c>
      <c r="J1" s="147" t="s">
        <v>9</v>
      </c>
      <c r="K1" s="145" t="s">
        <v>10</v>
      </c>
      <c r="L1" s="145" t="s">
        <v>11</v>
      </c>
      <c r="M1" s="145" t="s">
        <v>110</v>
      </c>
      <c r="N1" s="127" t="s">
        <v>111</v>
      </c>
      <c r="O1" s="145" t="s">
        <v>13</v>
      </c>
      <c r="P1" s="145" t="s">
        <v>14</v>
      </c>
      <c r="Q1" s="127" t="s">
        <v>112</v>
      </c>
      <c r="R1" s="145" t="s">
        <v>16</v>
      </c>
      <c r="S1" s="127" t="s">
        <v>113</v>
      </c>
    </row>
    <row r="2" spans="1:19" ht="15" x14ac:dyDescent="0.2">
      <c r="A2" s="41">
        <v>1</v>
      </c>
      <c r="B2" s="42" t="s">
        <v>51</v>
      </c>
      <c r="C2" s="42" t="s">
        <v>529</v>
      </c>
      <c r="D2" s="42" t="s">
        <v>19</v>
      </c>
      <c r="E2" s="42" t="s">
        <v>20</v>
      </c>
      <c r="F2" s="42">
        <v>0.6</v>
      </c>
      <c r="G2" s="42" t="s">
        <v>25</v>
      </c>
      <c r="H2" s="42" t="s">
        <v>26</v>
      </c>
      <c r="I2" s="42">
        <v>4</v>
      </c>
      <c r="J2" s="42" t="s">
        <v>530</v>
      </c>
      <c r="K2" s="42" t="s">
        <v>27</v>
      </c>
      <c r="L2" s="42" t="s">
        <v>97</v>
      </c>
      <c r="M2" s="42" t="s">
        <v>114</v>
      </c>
      <c r="N2" s="42">
        <v>120</v>
      </c>
      <c r="O2" s="42" t="s">
        <v>29</v>
      </c>
      <c r="P2" s="42" t="s">
        <v>24</v>
      </c>
      <c r="Q2" s="42">
        <v>1</v>
      </c>
      <c r="R2" s="42"/>
      <c r="S2" s="146">
        <f>表格2[[#This Row],[类型分]]*表格2[[#This Row],[收录分]]*表格2[[#This Row],[版面分]]</f>
        <v>72</v>
      </c>
    </row>
    <row r="3" spans="1:19" ht="15" x14ac:dyDescent="0.2">
      <c r="A3" s="41">
        <v>2</v>
      </c>
      <c r="B3" s="42" t="s">
        <v>18</v>
      </c>
      <c r="C3" s="42" t="s">
        <v>531</v>
      </c>
      <c r="D3" s="42" t="s">
        <v>19</v>
      </c>
      <c r="E3" s="42" t="s">
        <v>45</v>
      </c>
      <c r="F3" s="42">
        <v>0.1</v>
      </c>
      <c r="G3" s="42" t="s">
        <v>535</v>
      </c>
      <c r="H3" s="42" t="s">
        <v>537</v>
      </c>
      <c r="I3" s="42">
        <v>3</v>
      </c>
      <c r="J3" s="42" t="s">
        <v>520</v>
      </c>
      <c r="K3" s="42" t="s">
        <v>538</v>
      </c>
      <c r="L3" s="42" t="s">
        <v>28</v>
      </c>
      <c r="M3" s="42" t="s">
        <v>114</v>
      </c>
      <c r="N3" s="42">
        <v>120</v>
      </c>
      <c r="O3" s="42" t="s">
        <v>29</v>
      </c>
      <c r="P3" s="42" t="s">
        <v>24</v>
      </c>
      <c r="Q3" s="42">
        <v>1</v>
      </c>
      <c r="R3" s="42"/>
      <c r="S3" s="50">
        <f>表格2[[#This Row],[类型分]]*表格2[[#This Row],[收录分]]*表格2[[#This Row],[版面分]]</f>
        <v>12</v>
      </c>
    </row>
    <row r="4" spans="1:19" ht="15" x14ac:dyDescent="0.2">
      <c r="A4" s="41">
        <v>3</v>
      </c>
      <c r="B4" s="42" t="s">
        <v>18</v>
      </c>
      <c r="C4" s="42" t="s">
        <v>532</v>
      </c>
      <c r="D4" s="42" t="s">
        <v>19</v>
      </c>
      <c r="E4" s="42" t="s">
        <v>20</v>
      </c>
      <c r="F4" s="42">
        <v>1</v>
      </c>
      <c r="G4" s="42" t="s">
        <v>44</v>
      </c>
      <c r="H4" s="42" t="s">
        <v>44</v>
      </c>
      <c r="I4" s="42">
        <v>1</v>
      </c>
      <c r="J4" s="42" t="s">
        <v>520</v>
      </c>
      <c r="K4" s="42" t="s">
        <v>539</v>
      </c>
      <c r="L4" s="42" t="s">
        <v>28</v>
      </c>
      <c r="M4" s="42" t="s">
        <v>114</v>
      </c>
      <c r="N4" s="42">
        <v>120</v>
      </c>
      <c r="O4" s="42" t="s">
        <v>23</v>
      </c>
      <c r="P4" s="42" t="s">
        <v>24</v>
      </c>
      <c r="Q4" s="42">
        <v>1</v>
      </c>
      <c r="R4" s="42"/>
      <c r="S4" s="50">
        <f>表格2[[#This Row],[类型分]]*表格2[[#This Row],[收录分]]*表格2[[#This Row],[版面分]]</f>
        <v>120</v>
      </c>
    </row>
    <row r="5" spans="1:19" ht="15" x14ac:dyDescent="0.2">
      <c r="A5" s="41">
        <v>4</v>
      </c>
      <c r="B5" s="42" t="s">
        <v>51</v>
      </c>
      <c r="C5" s="42" t="s">
        <v>533</v>
      </c>
      <c r="D5" s="42" t="s">
        <v>19</v>
      </c>
      <c r="E5" s="42" t="s">
        <v>20</v>
      </c>
      <c r="F5" s="42">
        <v>1</v>
      </c>
      <c r="G5" s="42" t="s">
        <v>44</v>
      </c>
      <c r="H5" s="42" t="s">
        <v>44</v>
      </c>
      <c r="I5" s="42">
        <v>1</v>
      </c>
      <c r="J5" s="42" t="s">
        <v>520</v>
      </c>
      <c r="K5" s="42" t="s">
        <v>60</v>
      </c>
      <c r="L5" s="42" t="s">
        <v>56</v>
      </c>
      <c r="M5" s="42" t="s">
        <v>114</v>
      </c>
      <c r="N5" s="42">
        <v>120</v>
      </c>
      <c r="O5" s="42" t="s">
        <v>23</v>
      </c>
      <c r="P5" s="42" t="s">
        <v>24</v>
      </c>
      <c r="Q5" s="42">
        <v>1</v>
      </c>
      <c r="R5" s="42"/>
      <c r="S5" s="50">
        <f>表格2[[#This Row],[类型分]]*表格2[[#This Row],[收录分]]*表格2[[#This Row],[版面分]]</f>
        <v>120</v>
      </c>
    </row>
    <row r="6" spans="1:19" ht="15" x14ac:dyDescent="0.2">
      <c r="A6" s="41">
        <v>5</v>
      </c>
      <c r="B6" s="42" t="s">
        <v>18</v>
      </c>
      <c r="C6" s="42" t="s">
        <v>534</v>
      </c>
      <c r="D6" s="42" t="s">
        <v>19</v>
      </c>
      <c r="E6" s="42" t="s">
        <v>20</v>
      </c>
      <c r="F6" s="42">
        <v>0.7</v>
      </c>
      <c r="G6" s="42" t="s">
        <v>536</v>
      </c>
      <c r="H6" s="42" t="s">
        <v>540</v>
      </c>
      <c r="I6" s="42">
        <v>3</v>
      </c>
      <c r="J6" s="42" t="s">
        <v>541</v>
      </c>
      <c r="K6" s="42" t="s">
        <v>542</v>
      </c>
      <c r="L6" s="42" t="s">
        <v>28</v>
      </c>
      <c r="M6" s="42" t="s">
        <v>543</v>
      </c>
      <c r="N6" s="42">
        <v>80</v>
      </c>
      <c r="O6" s="42" t="s">
        <v>29</v>
      </c>
      <c r="P6" s="42" t="s">
        <v>24</v>
      </c>
      <c r="Q6" s="42">
        <v>1</v>
      </c>
      <c r="R6" s="42"/>
      <c r="S6" s="50">
        <f>表格2[[#This Row],[类型分]]*表格2[[#This Row],[收录分]]*表格2[[#This Row],[版面分]]</f>
        <v>56</v>
      </c>
    </row>
    <row r="7" spans="1:19" ht="15" x14ac:dyDescent="0.2">
      <c r="A7" s="41">
        <v>6</v>
      </c>
      <c r="B7" s="42" t="s">
        <v>51</v>
      </c>
      <c r="C7" s="42" t="s">
        <v>544</v>
      </c>
      <c r="D7" s="42" t="s">
        <v>19</v>
      </c>
      <c r="E7" s="42" t="s">
        <v>20</v>
      </c>
      <c r="F7" s="42">
        <v>0.9</v>
      </c>
      <c r="G7" s="42" t="s">
        <v>59</v>
      </c>
      <c r="H7" s="42" t="s">
        <v>548</v>
      </c>
      <c r="I7" s="42">
        <v>4</v>
      </c>
      <c r="J7" s="42" t="s">
        <v>549</v>
      </c>
      <c r="K7" s="42" t="s">
        <v>550</v>
      </c>
      <c r="L7" s="42" t="s">
        <v>56</v>
      </c>
      <c r="M7" s="42" t="s">
        <v>114</v>
      </c>
      <c r="N7" s="42">
        <v>120</v>
      </c>
      <c r="O7" s="42" t="s">
        <v>23</v>
      </c>
      <c r="P7" s="42" t="s">
        <v>24</v>
      </c>
      <c r="Q7" s="42">
        <v>1</v>
      </c>
      <c r="R7" s="42"/>
      <c r="S7" s="50">
        <f>表格2[[#This Row],[类型分]]*表格2[[#This Row],[收录分]]*表格2[[#This Row],[版面分]]</f>
        <v>108</v>
      </c>
    </row>
    <row r="8" spans="1:19" ht="15" x14ac:dyDescent="0.2">
      <c r="A8" s="41">
        <v>7</v>
      </c>
      <c r="B8" s="42" t="s">
        <v>18</v>
      </c>
      <c r="C8" s="42" t="s">
        <v>545</v>
      </c>
      <c r="D8" s="42" t="s">
        <v>19</v>
      </c>
      <c r="E8" s="42" t="s">
        <v>20</v>
      </c>
      <c r="F8" s="42">
        <v>0.7</v>
      </c>
      <c r="G8" s="42" t="s">
        <v>31</v>
      </c>
      <c r="H8" s="42" t="s">
        <v>34</v>
      </c>
      <c r="I8" s="42">
        <v>3</v>
      </c>
      <c r="J8" s="42" t="s">
        <v>35</v>
      </c>
      <c r="K8" s="42" t="s">
        <v>36</v>
      </c>
      <c r="L8" s="42" t="s">
        <v>28</v>
      </c>
      <c r="M8" s="42" t="s">
        <v>114</v>
      </c>
      <c r="N8" s="42">
        <v>120</v>
      </c>
      <c r="O8" s="42" t="s">
        <v>23</v>
      </c>
      <c r="P8" s="42" t="s">
        <v>24</v>
      </c>
      <c r="Q8" s="42">
        <v>1</v>
      </c>
      <c r="R8" s="42"/>
      <c r="S8" s="50">
        <f>表格2[[#This Row],[类型分]]*表格2[[#This Row],[收录分]]*表格2[[#This Row],[版面分]]</f>
        <v>84</v>
      </c>
    </row>
    <row r="9" spans="1:19" ht="15" x14ac:dyDescent="0.2">
      <c r="A9" s="41">
        <v>8</v>
      </c>
      <c r="B9" s="42" t="s">
        <v>18</v>
      </c>
      <c r="C9" s="42" t="s">
        <v>546</v>
      </c>
      <c r="D9" s="42" t="s">
        <v>19</v>
      </c>
      <c r="E9" s="42" t="s">
        <v>20</v>
      </c>
      <c r="F9" s="42">
        <v>0.6</v>
      </c>
      <c r="G9" s="42" t="s">
        <v>31</v>
      </c>
      <c r="H9" s="42" t="s">
        <v>32</v>
      </c>
      <c r="I9" s="42">
        <v>3</v>
      </c>
      <c r="J9" s="42" t="s">
        <v>551</v>
      </c>
      <c r="K9" s="42" t="s">
        <v>33</v>
      </c>
      <c r="L9" s="42" t="s">
        <v>28</v>
      </c>
      <c r="M9" s="42" t="s">
        <v>114</v>
      </c>
      <c r="N9" s="42">
        <v>120</v>
      </c>
      <c r="O9" s="42" t="s">
        <v>29</v>
      </c>
      <c r="P9" s="42" t="s">
        <v>24</v>
      </c>
      <c r="Q9" s="42">
        <v>1</v>
      </c>
      <c r="R9" s="42"/>
      <c r="S9" s="50">
        <f>表格2[[#This Row],[类型分]]*表格2[[#This Row],[收录分]]*表格2[[#This Row],[版面分]]</f>
        <v>72</v>
      </c>
    </row>
    <row r="10" spans="1:19" ht="15" x14ac:dyDescent="0.2">
      <c r="A10" s="41">
        <v>9</v>
      </c>
      <c r="B10" s="42" t="s">
        <v>51</v>
      </c>
      <c r="C10" s="42" t="s">
        <v>547</v>
      </c>
      <c r="D10" s="42" t="s">
        <v>19</v>
      </c>
      <c r="E10" s="42" t="s">
        <v>45</v>
      </c>
      <c r="F10" s="42">
        <v>0.3</v>
      </c>
      <c r="G10" s="42" t="s">
        <v>109</v>
      </c>
      <c r="H10" s="42" t="s">
        <v>552</v>
      </c>
      <c r="I10" s="42">
        <v>2</v>
      </c>
      <c r="J10" s="42" t="s">
        <v>75</v>
      </c>
      <c r="K10" s="42" t="s">
        <v>553</v>
      </c>
      <c r="L10" s="42" t="s">
        <v>97</v>
      </c>
      <c r="M10" s="42" t="s">
        <v>116</v>
      </c>
      <c r="N10" s="42">
        <v>180</v>
      </c>
      <c r="O10" s="42" t="s">
        <v>29</v>
      </c>
      <c r="P10" s="42" t="s">
        <v>24</v>
      </c>
      <c r="Q10" s="42">
        <v>1</v>
      </c>
      <c r="R10" s="42"/>
      <c r="S10" s="50">
        <f>表格2[[#This Row],[类型分]]*表格2[[#This Row],[收录分]]*表格2[[#This Row],[版面分]]</f>
        <v>54</v>
      </c>
    </row>
    <row r="11" spans="1:19" ht="15" x14ac:dyDescent="0.2">
      <c r="A11" s="41">
        <v>10</v>
      </c>
      <c r="B11" s="42" t="s">
        <v>51</v>
      </c>
      <c r="C11" s="42" t="s">
        <v>99</v>
      </c>
      <c r="D11" s="42" t="s">
        <v>19</v>
      </c>
      <c r="E11" s="42" t="s">
        <v>20</v>
      </c>
      <c r="F11" s="42">
        <v>1</v>
      </c>
      <c r="G11" s="42" t="s">
        <v>73</v>
      </c>
      <c r="H11" s="42" t="s">
        <v>554</v>
      </c>
      <c r="I11" s="42">
        <v>2</v>
      </c>
      <c r="J11" s="42" t="s">
        <v>100</v>
      </c>
      <c r="K11" s="42" t="s">
        <v>101</v>
      </c>
      <c r="L11" s="42" t="s">
        <v>97</v>
      </c>
      <c r="M11" s="42" t="s">
        <v>116</v>
      </c>
      <c r="N11" s="42">
        <v>180</v>
      </c>
      <c r="O11" s="42" t="s">
        <v>23</v>
      </c>
      <c r="P11" s="42" t="s">
        <v>24</v>
      </c>
      <c r="Q11" s="42">
        <v>1</v>
      </c>
      <c r="R11" s="42"/>
      <c r="S11" s="50">
        <f>表格2[[#This Row],[类型分]]*表格2[[#This Row],[收录分]]*表格2[[#This Row],[版面分]]</f>
        <v>180</v>
      </c>
    </row>
    <row r="12" spans="1:19" ht="15" x14ac:dyDescent="0.2">
      <c r="A12" s="41">
        <v>11</v>
      </c>
      <c r="B12" s="42" t="s">
        <v>18</v>
      </c>
      <c r="C12" s="42" t="s">
        <v>37</v>
      </c>
      <c r="D12" s="42" t="s">
        <v>19</v>
      </c>
      <c r="E12" s="42" t="s">
        <v>20</v>
      </c>
      <c r="F12" s="42">
        <v>1</v>
      </c>
      <c r="G12" s="42" t="s">
        <v>38</v>
      </c>
      <c r="H12" s="42" t="s">
        <v>39</v>
      </c>
      <c r="I12" s="42">
        <v>3</v>
      </c>
      <c r="J12" s="42" t="s">
        <v>40</v>
      </c>
      <c r="K12" s="42" t="s">
        <v>555</v>
      </c>
      <c r="L12" s="42" t="s">
        <v>28</v>
      </c>
      <c r="M12" s="42" t="s">
        <v>114</v>
      </c>
      <c r="N12" s="42">
        <v>120</v>
      </c>
      <c r="O12" s="42" t="s">
        <v>23</v>
      </c>
      <c r="P12" s="42" t="s">
        <v>24</v>
      </c>
      <c r="Q12" s="42">
        <v>1</v>
      </c>
      <c r="R12" s="42"/>
      <c r="S12" s="50">
        <f>表格2[[#This Row],[类型分]]*表格2[[#This Row],[收录分]]*表格2[[#This Row],[版面分]]</f>
        <v>120</v>
      </c>
    </row>
    <row r="13" spans="1:19" ht="15" x14ac:dyDescent="0.2">
      <c r="A13" s="41">
        <v>12</v>
      </c>
      <c r="B13" s="42" t="s">
        <v>51</v>
      </c>
      <c r="C13" s="42" t="s">
        <v>556</v>
      </c>
      <c r="D13" s="42" t="s">
        <v>19</v>
      </c>
      <c r="E13" s="42" t="s">
        <v>20</v>
      </c>
      <c r="F13" s="42">
        <v>0.7</v>
      </c>
      <c r="G13" s="42" t="s">
        <v>25</v>
      </c>
      <c r="H13" s="42" t="s">
        <v>94</v>
      </c>
      <c r="I13" s="42">
        <v>5</v>
      </c>
      <c r="J13" s="42" t="s">
        <v>95</v>
      </c>
      <c r="K13" s="42" t="s">
        <v>96</v>
      </c>
      <c r="L13" s="42" t="s">
        <v>97</v>
      </c>
      <c r="M13" s="42" t="s">
        <v>116</v>
      </c>
      <c r="N13" s="42">
        <v>180</v>
      </c>
      <c r="O13" s="42" t="s">
        <v>29</v>
      </c>
      <c r="P13" s="42" t="s">
        <v>24</v>
      </c>
      <c r="Q13" s="42">
        <v>1</v>
      </c>
      <c r="R13" s="42"/>
      <c r="S13" s="50">
        <f>表格2[[#This Row],[类型分]]*表格2[[#This Row],[收录分]]*表格2[[#This Row],[版面分]]</f>
        <v>125.99999999999999</v>
      </c>
    </row>
    <row r="14" spans="1:19" ht="15" x14ac:dyDescent="0.2">
      <c r="A14" s="41">
        <v>13</v>
      </c>
      <c r="B14" s="42" t="s">
        <v>51</v>
      </c>
      <c r="C14" s="42" t="s">
        <v>65</v>
      </c>
      <c r="D14" s="42" t="s">
        <v>19</v>
      </c>
      <c r="E14" s="42" t="s">
        <v>45</v>
      </c>
      <c r="F14" s="42">
        <v>0.1</v>
      </c>
      <c r="G14" s="42" t="s">
        <v>66</v>
      </c>
      <c r="H14" s="42" t="s">
        <v>67</v>
      </c>
      <c r="I14" s="42">
        <v>4</v>
      </c>
      <c r="J14" s="42" t="s">
        <v>68</v>
      </c>
      <c r="K14" s="42" t="s">
        <v>69</v>
      </c>
      <c r="L14" s="42" t="s">
        <v>56</v>
      </c>
      <c r="M14" s="42" t="s">
        <v>114</v>
      </c>
      <c r="N14" s="42">
        <v>120</v>
      </c>
      <c r="O14" s="42" t="s">
        <v>29</v>
      </c>
      <c r="P14" s="42" t="s">
        <v>24</v>
      </c>
      <c r="Q14" s="42">
        <v>1</v>
      </c>
      <c r="R14" s="42"/>
      <c r="S14" s="50">
        <f>表格2[[#This Row],[类型分]]*表格2[[#This Row],[收录分]]*表格2[[#This Row],[版面分]]</f>
        <v>12</v>
      </c>
    </row>
    <row r="15" spans="1:19" ht="15" x14ac:dyDescent="0.2">
      <c r="A15" s="41">
        <v>14</v>
      </c>
      <c r="B15" s="42" t="s">
        <v>51</v>
      </c>
      <c r="C15" s="42" t="s">
        <v>557</v>
      </c>
      <c r="D15" s="42" t="s">
        <v>19</v>
      </c>
      <c r="E15" s="42" t="s">
        <v>20</v>
      </c>
      <c r="F15" s="42">
        <v>0.6</v>
      </c>
      <c r="G15" s="42" t="s">
        <v>103</v>
      </c>
      <c r="H15" s="42" t="s">
        <v>107</v>
      </c>
      <c r="I15" s="42">
        <v>3</v>
      </c>
      <c r="J15" s="42" t="s">
        <v>98</v>
      </c>
      <c r="K15" s="42" t="s">
        <v>108</v>
      </c>
      <c r="L15" s="42" t="s">
        <v>97</v>
      </c>
      <c r="M15" s="42" t="s">
        <v>114</v>
      </c>
      <c r="N15" s="42">
        <v>120</v>
      </c>
      <c r="O15" s="42" t="s">
        <v>23</v>
      </c>
      <c r="P15" s="42" t="s">
        <v>24</v>
      </c>
      <c r="Q15" s="42">
        <v>1</v>
      </c>
      <c r="R15" s="42"/>
      <c r="S15" s="50">
        <f>表格2[[#This Row],[类型分]]*表格2[[#This Row],[收录分]]*表格2[[#This Row],[版面分]]</f>
        <v>72</v>
      </c>
    </row>
    <row r="16" spans="1:19" ht="15" x14ac:dyDescent="0.2">
      <c r="A16" s="41">
        <v>15</v>
      </c>
      <c r="B16" s="42" t="s">
        <v>18</v>
      </c>
      <c r="C16" s="42" t="s">
        <v>558</v>
      </c>
      <c r="D16" s="42" t="s">
        <v>19</v>
      </c>
      <c r="E16" s="42" t="s">
        <v>20</v>
      </c>
      <c r="F16" s="42">
        <v>0.6</v>
      </c>
      <c r="G16" s="42" t="s">
        <v>41</v>
      </c>
      <c r="H16" s="42" t="s">
        <v>42</v>
      </c>
      <c r="I16" s="42">
        <v>3</v>
      </c>
      <c r="J16" s="42" t="s">
        <v>43</v>
      </c>
      <c r="K16" s="42" t="s">
        <v>562</v>
      </c>
      <c r="L16" s="42" t="s">
        <v>28</v>
      </c>
      <c r="M16" s="42" t="s">
        <v>114</v>
      </c>
      <c r="N16" s="42">
        <v>120</v>
      </c>
      <c r="O16" s="42" t="s">
        <v>23</v>
      </c>
      <c r="P16" s="42" t="s">
        <v>24</v>
      </c>
      <c r="Q16" s="42">
        <v>1</v>
      </c>
      <c r="R16" s="42"/>
      <c r="S16" s="50">
        <f>表格2[[#This Row],[类型分]]*表格2[[#This Row],[收录分]]*表格2[[#This Row],[版面分]]</f>
        <v>72</v>
      </c>
    </row>
    <row r="17" spans="1:19" ht="15" x14ac:dyDescent="0.2">
      <c r="A17" s="41">
        <v>16</v>
      </c>
      <c r="B17" s="42" t="s">
        <v>51</v>
      </c>
      <c r="C17" s="42" t="s">
        <v>559</v>
      </c>
      <c r="D17" s="42" t="s">
        <v>19</v>
      </c>
      <c r="E17" s="42" t="s">
        <v>20</v>
      </c>
      <c r="F17" s="42">
        <v>0.7</v>
      </c>
      <c r="G17" s="42" t="s">
        <v>103</v>
      </c>
      <c r="H17" s="42" t="s">
        <v>104</v>
      </c>
      <c r="I17" s="42">
        <v>2</v>
      </c>
      <c r="J17" s="42" t="s">
        <v>105</v>
      </c>
      <c r="K17" s="42" t="s">
        <v>106</v>
      </c>
      <c r="L17" s="42" t="s">
        <v>97</v>
      </c>
      <c r="M17" s="42" t="s">
        <v>114</v>
      </c>
      <c r="N17" s="42">
        <v>120</v>
      </c>
      <c r="O17" s="42" t="s">
        <v>23</v>
      </c>
      <c r="P17" s="42" t="s">
        <v>24</v>
      </c>
      <c r="Q17" s="42">
        <v>1</v>
      </c>
      <c r="R17" s="42"/>
      <c r="S17" s="50">
        <f>表格2[[#This Row],[类型分]]*表格2[[#This Row],[收录分]]*表格2[[#This Row],[版面分]]</f>
        <v>84</v>
      </c>
    </row>
    <row r="18" spans="1:19" ht="15" x14ac:dyDescent="0.2">
      <c r="A18" s="41">
        <v>17</v>
      </c>
      <c r="B18" s="42" t="s">
        <v>18</v>
      </c>
      <c r="C18" s="42" t="s">
        <v>560</v>
      </c>
      <c r="D18" s="42" t="s">
        <v>19</v>
      </c>
      <c r="E18" s="42" t="s">
        <v>46</v>
      </c>
      <c r="F18" s="42">
        <v>1</v>
      </c>
      <c r="G18" s="42" t="s">
        <v>47</v>
      </c>
      <c r="H18" s="42" t="s">
        <v>48</v>
      </c>
      <c r="I18" s="42">
        <v>3</v>
      </c>
      <c r="J18" s="42" t="s">
        <v>49</v>
      </c>
      <c r="K18" s="42" t="s">
        <v>50</v>
      </c>
      <c r="L18" s="42" t="s">
        <v>28</v>
      </c>
      <c r="M18" s="42" t="s">
        <v>114</v>
      </c>
      <c r="N18" s="42">
        <v>120</v>
      </c>
      <c r="O18" s="42" t="s">
        <v>23</v>
      </c>
      <c r="P18" s="42" t="s">
        <v>24</v>
      </c>
      <c r="Q18" s="42">
        <v>1</v>
      </c>
      <c r="R18" s="42"/>
      <c r="S18" s="50">
        <f>表格2[[#This Row],[类型分]]*表格2[[#This Row],[收录分]]*表格2[[#This Row],[版面分]]</f>
        <v>120</v>
      </c>
    </row>
    <row r="19" spans="1:19" ht="15" x14ac:dyDescent="0.2">
      <c r="A19" s="41">
        <v>18</v>
      </c>
      <c r="B19" s="42" t="s">
        <v>51</v>
      </c>
      <c r="C19" s="42" t="s">
        <v>561</v>
      </c>
      <c r="D19" s="42" t="s">
        <v>19</v>
      </c>
      <c r="E19" s="42" t="s">
        <v>20</v>
      </c>
      <c r="F19" s="42">
        <v>0.6</v>
      </c>
      <c r="G19" s="42" t="s">
        <v>57</v>
      </c>
      <c r="H19" s="42" t="s">
        <v>563</v>
      </c>
      <c r="I19" s="42">
        <v>3</v>
      </c>
      <c r="J19" s="42" t="s">
        <v>117</v>
      </c>
      <c r="K19" s="42" t="s">
        <v>58</v>
      </c>
      <c r="L19" s="49" t="s">
        <v>56</v>
      </c>
      <c r="M19" s="42" t="s">
        <v>114</v>
      </c>
      <c r="N19" s="42">
        <v>120</v>
      </c>
      <c r="O19" s="42" t="s">
        <v>29</v>
      </c>
      <c r="P19" s="42" t="s">
        <v>24</v>
      </c>
      <c r="Q19" s="42">
        <v>1</v>
      </c>
      <c r="R19" s="42"/>
      <c r="S19" s="50">
        <f>表格2[[#This Row],[类型分]]*表格2[[#This Row],[收录分]]*表格2[[#This Row],[版面分]]</f>
        <v>72</v>
      </c>
    </row>
    <row r="20" spans="1:19" ht="15" x14ac:dyDescent="0.15">
      <c r="A20" s="118"/>
      <c r="B20" s="118"/>
      <c r="C20" s="118"/>
      <c r="D20" s="118"/>
      <c r="E20" s="118"/>
      <c r="F20" s="118"/>
      <c r="G20" s="118"/>
      <c r="H20" s="118"/>
      <c r="I20" s="118"/>
      <c r="J20" s="119"/>
      <c r="K20" s="118"/>
      <c r="L20" s="118"/>
      <c r="M20" s="118"/>
      <c r="N20" s="118"/>
      <c r="O20" s="118"/>
      <c r="P20" s="118"/>
      <c r="Q20" s="118"/>
      <c r="R20" s="118"/>
      <c r="S20" s="120">
        <f>SUBTOTAL(109,表格2[分值])</f>
        <v>1556</v>
      </c>
    </row>
  </sheetData>
  <phoneticPr fontId="2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topLeftCell="A4" workbookViewId="0">
      <selection activeCell="G34" sqref="G34"/>
    </sheetView>
  </sheetViews>
  <sheetFormatPr defaultColWidth="11" defaultRowHeight="14.25" x14ac:dyDescent="0.15"/>
  <cols>
    <col min="1" max="1" width="7.625" style="1" customWidth="1"/>
    <col min="2" max="2" width="11.625" style="1" customWidth="1"/>
    <col min="3" max="3" width="31.625" style="1" customWidth="1"/>
    <col min="4" max="4" width="23.5" style="3" customWidth="1"/>
    <col min="5" max="5" width="23" style="1" customWidth="1"/>
    <col min="6" max="6" width="23.5" style="1" customWidth="1"/>
    <col min="7" max="7" width="17" style="1" customWidth="1"/>
  </cols>
  <sheetData>
    <row r="1" spans="1:8" x14ac:dyDescent="0.15">
      <c r="A1" s="107" t="s">
        <v>120</v>
      </c>
      <c r="B1" s="107" t="s">
        <v>121</v>
      </c>
      <c r="C1" s="107" t="s">
        <v>122</v>
      </c>
      <c r="D1" s="108" t="s">
        <v>137</v>
      </c>
      <c r="E1" s="107" t="s">
        <v>123</v>
      </c>
      <c r="F1" s="107" t="s">
        <v>124</v>
      </c>
      <c r="G1" s="107" t="s">
        <v>125</v>
      </c>
      <c r="H1" s="107" t="s">
        <v>138</v>
      </c>
    </row>
    <row r="2" spans="1:8" x14ac:dyDescent="0.15">
      <c r="A2" s="107">
        <v>1</v>
      </c>
      <c r="B2" s="109" t="s">
        <v>796</v>
      </c>
      <c r="C2" s="110" t="s">
        <v>797</v>
      </c>
      <c r="D2" s="111" t="s">
        <v>798</v>
      </c>
      <c r="E2" s="110" t="s">
        <v>799</v>
      </c>
      <c r="F2" s="112">
        <v>1</v>
      </c>
      <c r="G2" s="112">
        <v>1</v>
      </c>
      <c r="H2" s="107">
        <f>表格3[[#This Row],[到款金额（万元）]]*15</f>
        <v>15</v>
      </c>
    </row>
    <row r="3" spans="1:8" x14ac:dyDescent="0.15">
      <c r="A3" s="107">
        <v>2</v>
      </c>
      <c r="B3" s="109" t="s">
        <v>800</v>
      </c>
      <c r="C3" s="110" t="s">
        <v>801</v>
      </c>
      <c r="D3" s="111" t="s">
        <v>802</v>
      </c>
      <c r="E3" s="110" t="s">
        <v>803</v>
      </c>
      <c r="F3" s="112">
        <v>4</v>
      </c>
      <c r="G3" s="112">
        <v>4</v>
      </c>
      <c r="H3" s="107">
        <f>表格3[[#This Row],[到款金额（万元）]]*15</f>
        <v>60</v>
      </c>
    </row>
    <row r="4" spans="1:8" ht="24" x14ac:dyDescent="0.15">
      <c r="A4" s="107">
        <v>3</v>
      </c>
      <c r="B4" s="109" t="s">
        <v>804</v>
      </c>
      <c r="C4" s="110" t="s">
        <v>805</v>
      </c>
      <c r="D4" s="111" t="s">
        <v>806</v>
      </c>
      <c r="E4" s="110" t="s">
        <v>807</v>
      </c>
      <c r="F4" s="112">
        <v>5</v>
      </c>
      <c r="G4" s="112">
        <v>2.5</v>
      </c>
      <c r="H4" s="107">
        <f>表格3[[#This Row],[到款金额（万元）]]*15</f>
        <v>37.5</v>
      </c>
    </row>
    <row r="5" spans="1:8" ht="24" x14ac:dyDescent="0.15">
      <c r="A5" s="107">
        <v>4</v>
      </c>
      <c r="B5" s="109" t="s">
        <v>808</v>
      </c>
      <c r="C5" s="110" t="s">
        <v>809</v>
      </c>
      <c r="D5" s="111" t="s">
        <v>61</v>
      </c>
      <c r="E5" s="110" t="s">
        <v>810</v>
      </c>
      <c r="F5" s="112">
        <v>5</v>
      </c>
      <c r="G5" s="112">
        <v>5</v>
      </c>
      <c r="H5" s="107">
        <f>表格3[[#This Row],[到款金额（万元）]]*15</f>
        <v>75</v>
      </c>
    </row>
    <row r="6" spans="1:8" ht="24" x14ac:dyDescent="0.15">
      <c r="A6" s="107">
        <v>5</v>
      </c>
      <c r="B6" s="109" t="s">
        <v>811</v>
      </c>
      <c r="C6" s="110" t="s">
        <v>812</v>
      </c>
      <c r="D6" s="111" t="s">
        <v>85</v>
      </c>
      <c r="E6" s="110" t="s">
        <v>813</v>
      </c>
      <c r="F6" s="112">
        <v>1</v>
      </c>
      <c r="G6" s="112">
        <v>1</v>
      </c>
      <c r="H6" s="107">
        <f>表格3[[#This Row],[到款金额（万元）]]*15</f>
        <v>15</v>
      </c>
    </row>
    <row r="7" spans="1:8" x14ac:dyDescent="0.15">
      <c r="A7" s="107">
        <v>6</v>
      </c>
      <c r="B7" s="109" t="s">
        <v>814</v>
      </c>
      <c r="C7" s="110" t="s">
        <v>815</v>
      </c>
      <c r="D7" s="111" t="s">
        <v>816</v>
      </c>
      <c r="E7" s="110" t="s">
        <v>817</v>
      </c>
      <c r="F7" s="112">
        <v>12</v>
      </c>
      <c r="G7" s="112">
        <v>5</v>
      </c>
      <c r="H7" s="107">
        <f>表格3[[#This Row],[到款金额（万元）]]*15</f>
        <v>75</v>
      </c>
    </row>
    <row r="8" spans="1:8" x14ac:dyDescent="0.15">
      <c r="A8" s="107">
        <v>7</v>
      </c>
      <c r="B8" s="113" t="s">
        <v>818</v>
      </c>
      <c r="C8" s="114" t="s">
        <v>819</v>
      </c>
      <c r="D8" s="115" t="s">
        <v>820</v>
      </c>
      <c r="E8" s="114" t="s">
        <v>821</v>
      </c>
      <c r="F8" s="112">
        <v>15</v>
      </c>
      <c r="G8" s="112">
        <v>1.5</v>
      </c>
      <c r="H8" s="107">
        <f>表格3[[#This Row],[到款金额（万元）]]*15</f>
        <v>22.5</v>
      </c>
    </row>
    <row r="9" spans="1:8" x14ac:dyDescent="0.15">
      <c r="A9" s="107">
        <v>8</v>
      </c>
      <c r="B9" s="109" t="s">
        <v>822</v>
      </c>
      <c r="C9" s="110" t="s">
        <v>129</v>
      </c>
      <c r="D9" s="111" t="s">
        <v>823</v>
      </c>
      <c r="E9" s="110" t="s">
        <v>131</v>
      </c>
      <c r="F9" s="112">
        <v>2</v>
      </c>
      <c r="G9" s="112">
        <v>1</v>
      </c>
      <c r="H9" s="107">
        <f>表格3[[#This Row],[到款金额（万元）]]*15</f>
        <v>15</v>
      </c>
    </row>
    <row r="10" spans="1:8" x14ac:dyDescent="0.15">
      <c r="A10" s="107">
        <v>9</v>
      </c>
      <c r="B10" s="109" t="s">
        <v>824</v>
      </c>
      <c r="C10" s="110" t="s">
        <v>825</v>
      </c>
      <c r="D10" s="111" t="s">
        <v>826</v>
      </c>
      <c r="E10" s="110" t="s">
        <v>827</v>
      </c>
      <c r="F10" s="112">
        <v>10</v>
      </c>
      <c r="G10" s="112">
        <v>2</v>
      </c>
      <c r="H10" s="107">
        <f>表格3[[#This Row],[到款金额（万元）]]*15</f>
        <v>30</v>
      </c>
    </row>
    <row r="11" spans="1:8" x14ac:dyDescent="0.15">
      <c r="A11" s="107">
        <v>10</v>
      </c>
      <c r="B11" s="109" t="s">
        <v>828</v>
      </c>
      <c r="C11" s="110" t="s">
        <v>829</v>
      </c>
      <c r="D11" s="111" t="s">
        <v>830</v>
      </c>
      <c r="E11" s="110" t="s">
        <v>831</v>
      </c>
      <c r="F11" s="112">
        <v>100</v>
      </c>
      <c r="G11" s="112">
        <v>13</v>
      </c>
      <c r="H11" s="107">
        <f>表格3[[#This Row],[到款金额（万元）]]*15</f>
        <v>195</v>
      </c>
    </row>
    <row r="12" spans="1:8" ht="24" x14ac:dyDescent="0.15">
      <c r="A12" s="107">
        <v>11</v>
      </c>
      <c r="B12" s="109" t="s">
        <v>832</v>
      </c>
      <c r="C12" s="110" t="s">
        <v>126</v>
      </c>
      <c r="D12" s="111" t="s">
        <v>833</v>
      </c>
      <c r="E12" s="110" t="s">
        <v>127</v>
      </c>
      <c r="F12" s="112">
        <v>200</v>
      </c>
      <c r="G12" s="112">
        <v>50</v>
      </c>
      <c r="H12" s="107">
        <f>表格3[[#This Row],[到款金额（万元）]]*15</f>
        <v>750</v>
      </c>
    </row>
    <row r="13" spans="1:8" x14ac:dyDescent="0.15">
      <c r="A13" s="107">
        <v>12</v>
      </c>
      <c r="B13" s="109" t="s">
        <v>834</v>
      </c>
      <c r="C13" s="110" t="s">
        <v>835</v>
      </c>
      <c r="D13" s="111" t="s">
        <v>830</v>
      </c>
      <c r="E13" s="110" t="s">
        <v>836</v>
      </c>
      <c r="F13" s="112">
        <v>1</v>
      </c>
      <c r="G13" s="112">
        <v>1</v>
      </c>
      <c r="H13" s="107">
        <f>表格3[[#This Row],[到款金额（万元）]]*15</f>
        <v>15</v>
      </c>
    </row>
    <row r="14" spans="1:8" x14ac:dyDescent="0.15">
      <c r="A14" s="107">
        <v>13</v>
      </c>
      <c r="B14" s="109" t="s">
        <v>837</v>
      </c>
      <c r="C14" s="110" t="s">
        <v>835</v>
      </c>
      <c r="D14" s="111" t="s">
        <v>838</v>
      </c>
      <c r="E14" s="110" t="s">
        <v>836</v>
      </c>
      <c r="F14" s="112">
        <v>1</v>
      </c>
      <c r="G14" s="112">
        <v>1</v>
      </c>
      <c r="H14" s="107">
        <f>表格3[[#This Row],[到款金额（万元）]]*15</f>
        <v>15</v>
      </c>
    </row>
    <row r="15" spans="1:8" x14ac:dyDescent="0.15">
      <c r="A15" s="107">
        <v>14</v>
      </c>
      <c r="B15" s="109" t="s">
        <v>839</v>
      </c>
      <c r="C15" s="110" t="s">
        <v>835</v>
      </c>
      <c r="D15" s="111" t="s">
        <v>840</v>
      </c>
      <c r="E15" s="110" t="s">
        <v>836</v>
      </c>
      <c r="F15" s="112">
        <v>1</v>
      </c>
      <c r="G15" s="112">
        <v>1</v>
      </c>
      <c r="H15" s="107">
        <f>表格3[[#This Row],[到款金额（万元）]]*15</f>
        <v>15</v>
      </c>
    </row>
    <row r="16" spans="1:8" x14ac:dyDescent="0.15">
      <c r="A16" s="107">
        <v>15</v>
      </c>
      <c r="B16" s="109" t="s">
        <v>841</v>
      </c>
      <c r="C16" s="110" t="s">
        <v>835</v>
      </c>
      <c r="D16" s="111" t="s">
        <v>833</v>
      </c>
      <c r="E16" s="110" t="s">
        <v>836</v>
      </c>
      <c r="F16" s="112">
        <v>1</v>
      </c>
      <c r="G16" s="112">
        <v>1</v>
      </c>
      <c r="H16" s="107">
        <f>表格3[[#This Row],[到款金额（万元）]]*15</f>
        <v>15</v>
      </c>
    </row>
    <row r="17" spans="1:8" x14ac:dyDescent="0.15">
      <c r="A17" s="107">
        <v>16</v>
      </c>
      <c r="B17" s="109" t="s">
        <v>842</v>
      </c>
      <c r="C17" s="110" t="s">
        <v>835</v>
      </c>
      <c r="D17" s="111" t="s">
        <v>843</v>
      </c>
      <c r="E17" s="110" t="s">
        <v>836</v>
      </c>
      <c r="F17" s="112">
        <v>1</v>
      </c>
      <c r="G17" s="112">
        <v>1</v>
      </c>
      <c r="H17" s="107">
        <f>表格3[[#This Row],[到款金额（万元）]]*15</f>
        <v>15</v>
      </c>
    </row>
    <row r="18" spans="1:8" x14ac:dyDescent="0.15">
      <c r="A18" s="107">
        <v>17</v>
      </c>
      <c r="B18" s="109" t="s">
        <v>844</v>
      </c>
      <c r="C18" s="110" t="s">
        <v>835</v>
      </c>
      <c r="D18" s="111" t="s">
        <v>845</v>
      </c>
      <c r="E18" s="110" t="s">
        <v>836</v>
      </c>
      <c r="F18" s="112">
        <v>1</v>
      </c>
      <c r="G18" s="112">
        <v>1</v>
      </c>
      <c r="H18" s="107">
        <f>表格3[[#This Row],[到款金额（万元）]]*15</f>
        <v>15</v>
      </c>
    </row>
    <row r="19" spans="1:8" x14ac:dyDescent="0.15">
      <c r="A19" s="107">
        <v>18</v>
      </c>
      <c r="B19" s="109" t="s">
        <v>846</v>
      </c>
      <c r="C19" s="110" t="s">
        <v>847</v>
      </c>
      <c r="D19" s="111" t="s">
        <v>833</v>
      </c>
      <c r="E19" s="110" t="s">
        <v>136</v>
      </c>
      <c r="F19" s="112">
        <v>200</v>
      </c>
      <c r="G19" s="112">
        <v>200</v>
      </c>
      <c r="H19" s="107">
        <f>表格3[[#This Row],[到款金额（万元）]]*15</f>
        <v>3000</v>
      </c>
    </row>
    <row r="20" spans="1:8" ht="24" x14ac:dyDescent="0.15">
      <c r="A20" s="107">
        <v>19</v>
      </c>
      <c r="B20" s="109" t="s">
        <v>848</v>
      </c>
      <c r="C20" s="110" t="s">
        <v>849</v>
      </c>
      <c r="D20" s="111" t="s">
        <v>833</v>
      </c>
      <c r="E20" s="110" t="s">
        <v>136</v>
      </c>
      <c r="F20" s="112">
        <v>340.9</v>
      </c>
      <c r="G20" s="112">
        <v>337.9</v>
      </c>
      <c r="H20" s="107">
        <f>表格3[[#This Row],[到款金额（万元）]]*15</f>
        <v>5068.5</v>
      </c>
    </row>
    <row r="21" spans="1:8" x14ac:dyDescent="0.15">
      <c r="A21" s="107">
        <v>20</v>
      </c>
      <c r="B21" s="109" t="s">
        <v>850</v>
      </c>
      <c r="C21" s="110" t="s">
        <v>851</v>
      </c>
      <c r="D21" s="111" t="s">
        <v>852</v>
      </c>
      <c r="E21" s="110" t="s">
        <v>136</v>
      </c>
      <c r="F21" s="112">
        <v>159</v>
      </c>
      <c r="G21" s="112">
        <v>159</v>
      </c>
      <c r="H21" s="107">
        <f>表格3[[#This Row],[到款金额（万元）]]*15</f>
        <v>2385</v>
      </c>
    </row>
    <row r="22" spans="1:8" x14ac:dyDescent="0.15">
      <c r="A22" s="107">
        <v>21</v>
      </c>
      <c r="B22" s="116" t="s">
        <v>853</v>
      </c>
      <c r="C22" s="117" t="s">
        <v>854</v>
      </c>
      <c r="D22" s="117" t="s">
        <v>492</v>
      </c>
      <c r="E22" s="117" t="s">
        <v>855</v>
      </c>
      <c r="F22" s="112">
        <v>5</v>
      </c>
      <c r="G22" s="112">
        <v>5</v>
      </c>
      <c r="H22" s="107">
        <f>表格3[[#This Row],[到款金额（万元）]]*15</f>
        <v>75</v>
      </c>
    </row>
    <row r="23" spans="1:8" x14ac:dyDescent="0.15">
      <c r="A23" s="107">
        <v>22</v>
      </c>
      <c r="B23" s="116" t="s">
        <v>856</v>
      </c>
      <c r="C23" s="117" t="s">
        <v>857</v>
      </c>
      <c r="D23" s="111" t="s">
        <v>833</v>
      </c>
      <c r="E23" s="117" t="s">
        <v>858</v>
      </c>
      <c r="F23" s="112">
        <v>2100</v>
      </c>
      <c r="G23" s="112">
        <v>60</v>
      </c>
      <c r="H23" s="107">
        <f>表格3[[#This Row],[到款金额（万元）]]*15</f>
        <v>900</v>
      </c>
    </row>
    <row r="24" spans="1:8" x14ac:dyDescent="0.15">
      <c r="A24" s="107">
        <v>23</v>
      </c>
      <c r="B24" s="109" t="s">
        <v>859</v>
      </c>
      <c r="C24" s="110" t="s">
        <v>860</v>
      </c>
      <c r="D24" s="111" t="s">
        <v>840</v>
      </c>
      <c r="E24" s="110" t="s">
        <v>861</v>
      </c>
      <c r="F24" s="112">
        <v>30</v>
      </c>
      <c r="G24" s="112">
        <v>2</v>
      </c>
      <c r="H24" s="107">
        <f>表格3[[#This Row],[到款金额（万元）]]*15</f>
        <v>30</v>
      </c>
    </row>
    <row r="25" spans="1:8" x14ac:dyDescent="0.15">
      <c r="A25" s="107">
        <v>24</v>
      </c>
      <c r="B25" s="109" t="s">
        <v>862</v>
      </c>
      <c r="C25" s="110" t="s">
        <v>134</v>
      </c>
      <c r="D25" s="111" t="s">
        <v>863</v>
      </c>
      <c r="E25" s="110" t="s">
        <v>135</v>
      </c>
      <c r="F25" s="112">
        <v>10</v>
      </c>
      <c r="G25" s="112">
        <v>2.2229999999999999</v>
      </c>
      <c r="H25" s="107">
        <f>表格3[[#This Row],[到款金额（万元）]]*15</f>
        <v>33.344999999999999</v>
      </c>
    </row>
    <row r="26" spans="1:8" x14ac:dyDescent="0.15">
      <c r="A26" s="107">
        <v>25</v>
      </c>
      <c r="B26" s="109" t="s">
        <v>864</v>
      </c>
      <c r="C26" s="110" t="s">
        <v>132</v>
      </c>
      <c r="D26" s="111" t="s">
        <v>865</v>
      </c>
      <c r="E26" s="110" t="s">
        <v>133</v>
      </c>
      <c r="F26" s="112">
        <v>200</v>
      </c>
      <c r="G26" s="112">
        <v>24</v>
      </c>
      <c r="H26" s="107">
        <f>表格3[[#This Row],[到款金额（万元）]]*15</f>
        <v>360</v>
      </c>
    </row>
    <row r="27" spans="1:8" x14ac:dyDescent="0.15">
      <c r="A27" s="107">
        <v>26</v>
      </c>
      <c r="B27" s="109" t="s">
        <v>866</v>
      </c>
      <c r="C27" s="110" t="s">
        <v>867</v>
      </c>
      <c r="D27" s="111" t="s">
        <v>863</v>
      </c>
      <c r="E27" s="110" t="s">
        <v>868</v>
      </c>
      <c r="F27" s="112">
        <v>13.6968</v>
      </c>
      <c r="G27" s="112">
        <v>12.792999999999999</v>
      </c>
      <c r="H27" s="107">
        <f>表格3[[#This Row],[到款金额（万元）]]*15</f>
        <v>191.89499999999998</v>
      </c>
    </row>
    <row r="28" spans="1:8" x14ac:dyDescent="0.15">
      <c r="A28" s="2">
        <v>27</v>
      </c>
      <c r="B28" s="2"/>
      <c r="C28" s="2" t="s">
        <v>869</v>
      </c>
      <c r="D28" s="111" t="s">
        <v>915</v>
      </c>
      <c r="E28" s="2"/>
      <c r="F28" s="2"/>
      <c r="G28" s="2">
        <v>2</v>
      </c>
      <c r="H28" s="2">
        <f>表格3[[#This Row],[到款金额（万元）]]*15</f>
        <v>30</v>
      </c>
    </row>
    <row r="29" spans="1:8" ht="24" x14ac:dyDescent="0.15">
      <c r="A29" s="107">
        <v>28</v>
      </c>
      <c r="B29" s="109" t="s">
        <v>912</v>
      </c>
      <c r="C29" s="110" t="s">
        <v>913</v>
      </c>
      <c r="D29" s="111" t="s">
        <v>914</v>
      </c>
      <c r="E29" s="110" t="s">
        <v>911</v>
      </c>
      <c r="F29" s="112">
        <v>50</v>
      </c>
      <c r="G29" s="112">
        <v>30</v>
      </c>
      <c r="H29" s="107">
        <f>表格3[[#This Row],[到款金额（万元）]]*15</f>
        <v>450</v>
      </c>
    </row>
    <row r="30" spans="1:8" x14ac:dyDescent="0.15">
      <c r="A30" s="33"/>
      <c r="B30" s="33"/>
      <c r="C30" s="33"/>
      <c r="D30" s="34"/>
      <c r="E30" s="33"/>
      <c r="F30" s="33"/>
      <c r="G30" s="33">
        <f>SUM(表格3[到款金额（万元）])</f>
        <v>926.91599999999994</v>
      </c>
      <c r="H30" s="35">
        <f>SUBTOTAL(109,表格3[分值])</f>
        <v>13903.74</v>
      </c>
    </row>
    <row r="33" spans="3:7" x14ac:dyDescent="0.15">
      <c r="C33" s="123"/>
      <c r="D33"/>
      <c r="E33"/>
      <c r="F33"/>
      <c r="G33"/>
    </row>
    <row r="34" spans="3:7" x14ac:dyDescent="0.15">
      <c r="D34"/>
      <c r="E34"/>
      <c r="F34"/>
      <c r="G34"/>
    </row>
    <row r="35" spans="3:7" x14ac:dyDescent="0.15">
      <c r="D35" s="38"/>
      <c r="E35" s="37"/>
      <c r="F35"/>
      <c r="G35"/>
    </row>
    <row r="36" spans="3:7" x14ac:dyDescent="0.15">
      <c r="D36" s="38"/>
      <c r="E36" s="37"/>
      <c r="F36"/>
      <c r="G36"/>
    </row>
    <row r="37" spans="3:7" x14ac:dyDescent="0.15">
      <c r="D37" s="38"/>
      <c r="E37" s="37"/>
      <c r="F37"/>
      <c r="G37"/>
    </row>
    <row r="38" spans="3:7" x14ac:dyDescent="0.15">
      <c r="D38" s="38"/>
      <c r="E38" s="37"/>
      <c r="F38"/>
      <c r="G38"/>
    </row>
    <row r="39" spans="3:7" x14ac:dyDescent="0.15">
      <c r="D39" s="38"/>
      <c r="E39" s="37"/>
      <c r="F39"/>
      <c r="G39"/>
    </row>
    <row r="40" spans="3:7" x14ac:dyDescent="0.15">
      <c r="D40" s="38"/>
      <c r="E40" s="37"/>
      <c r="F40"/>
      <c r="G40"/>
    </row>
    <row r="41" spans="3:7" x14ac:dyDescent="0.15">
      <c r="D41" s="38"/>
      <c r="E41" s="37"/>
      <c r="F41"/>
      <c r="G41"/>
    </row>
    <row r="42" spans="3:7" x14ac:dyDescent="0.15">
      <c r="D42" s="38"/>
      <c r="E42" s="37"/>
      <c r="F42"/>
      <c r="G42"/>
    </row>
    <row r="43" spans="3:7" x14ac:dyDescent="0.15">
      <c r="D43" s="38"/>
      <c r="E43" s="37"/>
      <c r="F43"/>
      <c r="G43"/>
    </row>
    <row r="44" spans="3:7" x14ac:dyDescent="0.15">
      <c r="D44" s="38"/>
      <c r="E44" s="37"/>
      <c r="F44"/>
      <c r="G44"/>
    </row>
    <row r="45" spans="3:7" x14ac:dyDescent="0.15">
      <c r="D45" s="38"/>
      <c r="E45" s="37"/>
      <c r="F45"/>
      <c r="G45"/>
    </row>
    <row r="46" spans="3:7" x14ac:dyDescent="0.15">
      <c r="D46" s="38"/>
      <c r="E46" s="37"/>
      <c r="F46"/>
      <c r="G46"/>
    </row>
    <row r="47" spans="3:7" x14ac:dyDescent="0.15">
      <c r="D47" s="38"/>
      <c r="E47" s="37"/>
      <c r="F47"/>
    </row>
    <row r="48" spans="3:7" x14ac:dyDescent="0.15">
      <c r="D48" s="38"/>
      <c r="E48" s="37"/>
      <c r="F48"/>
    </row>
    <row r="49" spans="4:6" x14ac:dyDescent="0.15">
      <c r="D49" s="38"/>
      <c r="E49" s="37"/>
      <c r="F49"/>
    </row>
    <row r="50" spans="4:6" x14ac:dyDescent="0.15">
      <c r="D50" s="38"/>
      <c r="E50" s="37"/>
      <c r="F50"/>
    </row>
    <row r="51" spans="4:6" x14ac:dyDescent="0.15">
      <c r="D51" s="38"/>
      <c r="E51" s="37"/>
      <c r="F51"/>
    </row>
    <row r="52" spans="4:6" x14ac:dyDescent="0.15">
      <c r="D52" s="38"/>
      <c r="E52" s="37"/>
      <c r="F52"/>
    </row>
  </sheetData>
  <phoneticPr fontId="2" type="noConversion"/>
  <pageMargins left="0.75" right="0.75" top="1" bottom="1" header="0.5" footer="0.5"/>
  <pageSetup paperSize="9" orientation="portrait" horizontalDpi="4294967292" verticalDpi="4294967292" r:id="rId1"/>
  <tableParts count="1">
    <tablePart r:id="rId2"/>
  </tablePart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"/>
  <sheetViews>
    <sheetView topLeftCell="A8" workbookViewId="0">
      <selection activeCell="C34" sqref="C34"/>
    </sheetView>
  </sheetViews>
  <sheetFormatPr defaultColWidth="11" defaultRowHeight="14.25" x14ac:dyDescent="0.15"/>
  <cols>
    <col min="2" max="2" width="11.625" customWidth="1"/>
    <col min="3" max="3" width="23" customWidth="1"/>
    <col min="5" max="5" width="11.625" customWidth="1"/>
    <col min="6" max="6" width="21.625" customWidth="1"/>
    <col min="7" max="7" width="19.625" customWidth="1"/>
    <col min="8" max="8" width="13.625" customWidth="1"/>
    <col min="9" max="9" width="11.625" customWidth="1"/>
  </cols>
  <sheetData>
    <row r="1" spans="1:10" x14ac:dyDescent="0.15">
      <c r="A1" s="4" t="s">
        <v>139</v>
      </c>
      <c r="B1" s="4" t="s">
        <v>140</v>
      </c>
      <c r="C1" s="4" t="s">
        <v>146</v>
      </c>
      <c r="D1" s="4" t="s">
        <v>147</v>
      </c>
      <c r="E1" s="4" t="s">
        <v>141</v>
      </c>
      <c r="F1" s="4" t="s">
        <v>142</v>
      </c>
      <c r="G1" s="4" t="s">
        <v>143</v>
      </c>
      <c r="H1" s="4" t="s">
        <v>144</v>
      </c>
      <c r="I1" s="4" t="s">
        <v>145</v>
      </c>
      <c r="J1" s="4" t="s">
        <v>180</v>
      </c>
    </row>
    <row r="2" spans="1:10" ht="36" x14ac:dyDescent="0.15">
      <c r="A2" s="4">
        <v>1</v>
      </c>
      <c r="B2" s="53" t="s">
        <v>173</v>
      </c>
      <c r="C2" s="54" t="s">
        <v>174</v>
      </c>
      <c r="D2" s="55" t="s">
        <v>175</v>
      </c>
      <c r="E2" s="56" t="s">
        <v>176</v>
      </c>
      <c r="F2" s="57">
        <v>24</v>
      </c>
      <c r="G2" s="58">
        <v>14.4</v>
      </c>
      <c r="H2" s="36">
        <v>70</v>
      </c>
      <c r="I2" s="4">
        <f>表格4[[#This Row],[每万元分值]]*表格4[[#This Row],[到款金额（万元）]]</f>
        <v>1008</v>
      </c>
      <c r="J2" s="83" t="s">
        <v>564</v>
      </c>
    </row>
    <row r="3" spans="1:10" ht="24" x14ac:dyDescent="0.15">
      <c r="A3" s="30">
        <v>2</v>
      </c>
      <c r="B3" s="59" t="s">
        <v>177</v>
      </c>
      <c r="C3" s="60" t="s">
        <v>178</v>
      </c>
      <c r="D3" s="61" t="s">
        <v>73</v>
      </c>
      <c r="E3" s="62" t="s">
        <v>179</v>
      </c>
      <c r="F3" s="63">
        <v>19</v>
      </c>
      <c r="G3" s="58">
        <v>7.6</v>
      </c>
      <c r="H3" s="36">
        <v>70</v>
      </c>
      <c r="I3" s="4">
        <f>表格4[[#This Row],[每万元分值]]*表格4[[#This Row],[到款金额（万元）]]</f>
        <v>532</v>
      </c>
      <c r="J3" s="83" t="s">
        <v>564</v>
      </c>
    </row>
    <row r="4" spans="1:10" ht="24" x14ac:dyDescent="0.15">
      <c r="A4" s="4">
        <v>3</v>
      </c>
      <c r="B4" s="65"/>
      <c r="C4" s="66" t="s">
        <v>571</v>
      </c>
      <c r="D4" s="67" t="s">
        <v>572</v>
      </c>
      <c r="E4" s="68" t="s">
        <v>573</v>
      </c>
      <c r="F4" s="69">
        <v>90</v>
      </c>
      <c r="G4" s="70">
        <v>12</v>
      </c>
      <c r="H4" s="36">
        <v>35</v>
      </c>
      <c r="I4" s="4">
        <f>表格4[[#This Row],[每万元分值]]*表格4[[#This Row],[到款金额（万元）]]</f>
        <v>420</v>
      </c>
      <c r="J4" s="83" t="s">
        <v>566</v>
      </c>
    </row>
    <row r="5" spans="1:10" ht="24" x14ac:dyDescent="0.15">
      <c r="A5" s="30">
        <v>4</v>
      </c>
      <c r="B5" s="53" t="s">
        <v>182</v>
      </c>
      <c r="C5" s="54" t="s">
        <v>185</v>
      </c>
      <c r="D5" s="55" t="s">
        <v>59</v>
      </c>
      <c r="E5" s="56" t="s">
        <v>186</v>
      </c>
      <c r="F5" s="57">
        <v>10</v>
      </c>
      <c r="G5" s="58">
        <v>10</v>
      </c>
      <c r="H5" s="36">
        <v>35</v>
      </c>
      <c r="I5" s="4">
        <f>表格4[[#This Row],[每万元分值]]*表格4[[#This Row],[到款金额（万元）]]</f>
        <v>350</v>
      </c>
      <c r="J5" s="83" t="s">
        <v>566</v>
      </c>
    </row>
    <row r="6" spans="1:10" ht="36" x14ac:dyDescent="0.15">
      <c r="A6" s="4">
        <v>5</v>
      </c>
      <c r="B6" s="71" t="s">
        <v>187</v>
      </c>
      <c r="C6" s="54" t="s">
        <v>172</v>
      </c>
      <c r="D6" s="55" t="s">
        <v>76</v>
      </c>
      <c r="E6" s="72" t="s">
        <v>192</v>
      </c>
      <c r="F6" s="73">
        <v>8</v>
      </c>
      <c r="G6" s="58">
        <v>6</v>
      </c>
      <c r="H6" s="36">
        <v>20</v>
      </c>
      <c r="I6" s="4">
        <f>表格4[[#This Row],[每万元分值]]*表格4[[#This Row],[到款金额（万元）]]</f>
        <v>120</v>
      </c>
      <c r="J6" s="83" t="s">
        <v>578</v>
      </c>
    </row>
    <row r="7" spans="1:10" ht="36" x14ac:dyDescent="0.15">
      <c r="A7" s="30">
        <v>6</v>
      </c>
      <c r="B7" s="71" t="s">
        <v>188</v>
      </c>
      <c r="C7" s="54" t="s">
        <v>193</v>
      </c>
      <c r="D7" s="74" t="s">
        <v>74</v>
      </c>
      <c r="E7" s="72" t="s">
        <v>194</v>
      </c>
      <c r="F7" s="57">
        <v>4</v>
      </c>
      <c r="G7" s="75">
        <v>4</v>
      </c>
      <c r="H7" s="36">
        <v>20</v>
      </c>
      <c r="I7" s="4">
        <f>表格4[[#This Row],[每万元分值]]*表格4[[#This Row],[到款金额（万元）]]</f>
        <v>80</v>
      </c>
      <c r="J7" s="83" t="s">
        <v>578</v>
      </c>
    </row>
    <row r="8" spans="1:10" ht="36" x14ac:dyDescent="0.15">
      <c r="A8" s="4">
        <v>7</v>
      </c>
      <c r="B8" s="71" t="s">
        <v>189</v>
      </c>
      <c r="C8" s="76" t="s">
        <v>195</v>
      </c>
      <c r="D8" s="64" t="s">
        <v>76</v>
      </c>
      <c r="E8" s="72" t="s">
        <v>194</v>
      </c>
      <c r="F8" s="63">
        <v>5</v>
      </c>
      <c r="G8" s="58">
        <v>5</v>
      </c>
      <c r="H8" s="36">
        <v>20</v>
      </c>
      <c r="I8" s="4">
        <f>表格4[[#This Row],[每万元分值]]*表格4[[#This Row],[到款金额（万元）]]</f>
        <v>100</v>
      </c>
      <c r="J8" s="83" t="s">
        <v>578</v>
      </c>
    </row>
    <row r="9" spans="1:10" ht="36" x14ac:dyDescent="0.15">
      <c r="A9" s="30">
        <v>8</v>
      </c>
      <c r="B9" s="71" t="s">
        <v>190</v>
      </c>
      <c r="C9" s="76" t="s">
        <v>196</v>
      </c>
      <c r="D9" s="64" t="s">
        <v>57</v>
      </c>
      <c r="E9" s="72" t="s">
        <v>194</v>
      </c>
      <c r="F9" s="60">
        <v>4</v>
      </c>
      <c r="G9" s="58">
        <v>4</v>
      </c>
      <c r="H9" s="36">
        <v>20</v>
      </c>
      <c r="I9" s="30">
        <f>表格4[[#This Row],[每万元分值]]*表格4[[#This Row],[到款金额（万元）]]</f>
        <v>80</v>
      </c>
      <c r="J9" s="83" t="s">
        <v>578</v>
      </c>
    </row>
    <row r="10" spans="1:10" ht="24" x14ac:dyDescent="0.15">
      <c r="A10" s="4">
        <v>9</v>
      </c>
      <c r="B10" s="77" t="s">
        <v>191</v>
      </c>
      <c r="C10" s="78" t="s">
        <v>197</v>
      </c>
      <c r="D10" s="79" t="s">
        <v>59</v>
      </c>
      <c r="E10" s="80" t="s">
        <v>198</v>
      </c>
      <c r="F10" s="78">
        <v>8</v>
      </c>
      <c r="G10" s="81">
        <v>2.4</v>
      </c>
      <c r="H10" s="36">
        <v>20</v>
      </c>
      <c r="I10" s="4">
        <f>表格4[[#This Row],[每万元分值]]*表格4[[#This Row],[到款金额（万元）]]</f>
        <v>48</v>
      </c>
      <c r="J10" s="83" t="s">
        <v>578</v>
      </c>
    </row>
    <row r="11" spans="1:10" ht="36" x14ac:dyDescent="0.15">
      <c r="A11" s="30">
        <v>10</v>
      </c>
      <c r="B11" s="36"/>
      <c r="C11" s="78"/>
      <c r="D11" s="82" t="s">
        <v>289</v>
      </c>
      <c r="E11" s="80" t="s">
        <v>574</v>
      </c>
      <c r="F11" s="78"/>
      <c r="G11" s="81">
        <v>2</v>
      </c>
      <c r="H11" s="36">
        <v>20</v>
      </c>
      <c r="I11" s="4">
        <f>表格4[[#This Row],[每万元分值]]*表格4[[#This Row],[到款金额（万元）]]</f>
        <v>40</v>
      </c>
      <c r="J11" s="83" t="s">
        <v>578</v>
      </c>
    </row>
    <row r="12" spans="1:10" ht="36" x14ac:dyDescent="0.15">
      <c r="A12" s="4">
        <v>11</v>
      </c>
      <c r="B12" s="36"/>
      <c r="C12" s="78"/>
      <c r="D12" s="82" t="s">
        <v>175</v>
      </c>
      <c r="E12" s="80" t="s">
        <v>574</v>
      </c>
      <c r="F12" s="78"/>
      <c r="G12" s="81">
        <v>2</v>
      </c>
      <c r="H12" s="36">
        <v>20</v>
      </c>
      <c r="I12" s="4">
        <f>表格4[[#This Row],[每万元分值]]*表格4[[#This Row],[到款金额（万元）]]</f>
        <v>40</v>
      </c>
      <c r="J12" s="83" t="s">
        <v>578</v>
      </c>
    </row>
    <row r="13" spans="1:10" ht="36" x14ac:dyDescent="0.15">
      <c r="A13" s="30">
        <v>12</v>
      </c>
      <c r="B13" s="36"/>
      <c r="C13" s="78"/>
      <c r="D13" s="82" t="s">
        <v>285</v>
      </c>
      <c r="E13" s="80" t="s">
        <v>574</v>
      </c>
      <c r="F13" s="78"/>
      <c r="G13" s="81">
        <v>2</v>
      </c>
      <c r="H13" s="36">
        <v>20</v>
      </c>
      <c r="I13" s="4">
        <f>表格4[[#This Row],[每万元分值]]*表格4[[#This Row],[到款金额（万元）]]</f>
        <v>40</v>
      </c>
      <c r="J13" s="83" t="s">
        <v>578</v>
      </c>
    </row>
    <row r="14" spans="1:10" ht="36" x14ac:dyDescent="0.15">
      <c r="A14" s="4">
        <v>13</v>
      </c>
      <c r="B14" s="36"/>
      <c r="C14" s="78"/>
      <c r="D14" s="82" t="s">
        <v>298</v>
      </c>
      <c r="E14" s="80" t="s">
        <v>574</v>
      </c>
      <c r="F14" s="78"/>
      <c r="G14" s="81">
        <v>2.25</v>
      </c>
      <c r="H14" s="36">
        <v>20</v>
      </c>
      <c r="I14" s="4">
        <f>表格4[[#This Row],[每万元分值]]*表格4[[#This Row],[到款金额（万元）]]</f>
        <v>45</v>
      </c>
      <c r="J14" s="83" t="s">
        <v>578</v>
      </c>
    </row>
    <row r="15" spans="1:10" ht="36" x14ac:dyDescent="0.15">
      <c r="A15" s="30">
        <v>14</v>
      </c>
      <c r="B15" s="36"/>
      <c r="C15" s="78"/>
      <c r="D15" s="82" t="s">
        <v>575</v>
      </c>
      <c r="E15" s="80" t="s">
        <v>574</v>
      </c>
      <c r="F15" s="78"/>
      <c r="G15" s="81">
        <v>1.75</v>
      </c>
      <c r="H15" s="36">
        <v>20</v>
      </c>
      <c r="I15" s="4">
        <f>表格4[[#This Row],[每万元分值]]*表格4[[#This Row],[到款金额（万元）]]</f>
        <v>35</v>
      </c>
      <c r="J15" s="83" t="s">
        <v>578</v>
      </c>
    </row>
    <row r="16" spans="1:10" ht="36" x14ac:dyDescent="0.15">
      <c r="A16" s="4">
        <v>15</v>
      </c>
      <c r="B16" s="36"/>
      <c r="C16" s="78"/>
      <c r="D16" s="82" t="s">
        <v>576</v>
      </c>
      <c r="E16" s="80" t="s">
        <v>574</v>
      </c>
      <c r="F16" s="78"/>
      <c r="G16" s="81">
        <v>2</v>
      </c>
      <c r="H16" s="36">
        <v>20</v>
      </c>
      <c r="I16" s="4">
        <f>表格4[[#This Row],[每万元分值]]*表格4[[#This Row],[到款金额（万元）]]</f>
        <v>40</v>
      </c>
      <c r="J16" s="83" t="s">
        <v>578</v>
      </c>
    </row>
    <row r="17" spans="1:10" ht="36" x14ac:dyDescent="0.15">
      <c r="A17" s="30">
        <v>16</v>
      </c>
      <c r="B17" s="36"/>
      <c r="C17" s="78"/>
      <c r="D17" s="82" t="s">
        <v>577</v>
      </c>
      <c r="E17" s="80" t="s">
        <v>574</v>
      </c>
      <c r="F17" s="78"/>
      <c r="G17" s="81">
        <v>2</v>
      </c>
      <c r="H17" s="36">
        <v>20</v>
      </c>
      <c r="I17" s="4">
        <f>表格4[[#This Row],[每万元分值]]*表格4[[#This Row],[到款金额（万元）]]</f>
        <v>40</v>
      </c>
      <c r="J17" s="83" t="s">
        <v>578</v>
      </c>
    </row>
    <row r="18" spans="1:10" x14ac:dyDescent="0.15">
      <c r="A18" s="30"/>
      <c r="B18" s="30"/>
      <c r="C18" s="30"/>
      <c r="D18" s="30"/>
      <c r="E18" s="30"/>
      <c r="F18" s="30"/>
      <c r="G18" s="30">
        <f>SUBTOTAL(109,表格4[到款金额（万元）])</f>
        <v>79.400000000000006</v>
      </c>
      <c r="H18" s="30"/>
      <c r="I18" s="30">
        <f>SUM(表格4[考核分值])</f>
        <v>3018</v>
      </c>
      <c r="J18" s="34"/>
    </row>
  </sheetData>
  <phoneticPr fontId="2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>
      <selection sqref="A1:K2"/>
    </sheetView>
  </sheetViews>
  <sheetFormatPr defaultRowHeight="14.25" x14ac:dyDescent="0.15"/>
  <cols>
    <col min="5" max="5" width="10.125" customWidth="1"/>
    <col min="6" max="6" width="12.5" customWidth="1"/>
    <col min="7" max="7" width="11.5" customWidth="1"/>
    <col min="8" max="8" width="12.25" customWidth="1"/>
  </cols>
  <sheetData>
    <row r="1" spans="1:11" ht="57" x14ac:dyDescent="0.15">
      <c r="A1" s="125" t="s">
        <v>139</v>
      </c>
      <c r="B1" s="125" t="s">
        <v>140</v>
      </c>
      <c r="C1" s="125" t="s">
        <v>146</v>
      </c>
      <c r="D1" s="125" t="s">
        <v>147</v>
      </c>
      <c r="E1" s="125" t="s">
        <v>141</v>
      </c>
      <c r="F1" s="125" t="s">
        <v>142</v>
      </c>
      <c r="G1" s="125" t="s">
        <v>143</v>
      </c>
      <c r="H1" s="126" t="s">
        <v>199</v>
      </c>
      <c r="I1" s="127" t="s">
        <v>200</v>
      </c>
      <c r="J1" s="125" t="s">
        <v>145</v>
      </c>
      <c r="K1" s="125" t="s">
        <v>180</v>
      </c>
    </row>
    <row r="2" spans="1:11" ht="36" x14ac:dyDescent="0.15">
      <c r="A2" s="128">
        <v>1</v>
      </c>
      <c r="B2" s="129" t="s">
        <v>181</v>
      </c>
      <c r="C2" s="130" t="s">
        <v>183</v>
      </c>
      <c r="D2" s="131" t="s">
        <v>59</v>
      </c>
      <c r="E2" s="130" t="s">
        <v>184</v>
      </c>
      <c r="F2" s="131">
        <v>5</v>
      </c>
      <c r="G2" s="124">
        <v>0.5</v>
      </c>
      <c r="H2" s="132">
        <f>G2/F2</f>
        <v>0.1</v>
      </c>
      <c r="I2" s="128">
        <v>300</v>
      </c>
      <c r="J2" s="133">
        <f>I2*H2</f>
        <v>30</v>
      </c>
      <c r="K2" s="134" t="s">
        <v>566</v>
      </c>
    </row>
    <row r="3" spans="1:11" x14ac:dyDescent="0.15">
      <c r="G3">
        <f>SUM(G2)</f>
        <v>0.5</v>
      </c>
      <c r="J3">
        <f>SUM(J2)</f>
        <v>30</v>
      </c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5"/>
  <sheetViews>
    <sheetView topLeftCell="A65" workbookViewId="0">
      <selection activeCell="C8" sqref="C8"/>
    </sheetView>
  </sheetViews>
  <sheetFormatPr defaultColWidth="11" defaultRowHeight="14.25" x14ac:dyDescent="0.15"/>
  <cols>
    <col min="1" max="1" width="6" style="19" bestFit="1" customWidth="1"/>
    <col min="2" max="2" width="13.875" style="22" bestFit="1" customWidth="1"/>
    <col min="3" max="4" width="23.125" style="22" customWidth="1"/>
    <col min="5" max="5" width="11.625" style="29" bestFit="1" customWidth="1"/>
    <col min="6" max="6" width="18.375" style="23" bestFit="1" customWidth="1"/>
    <col min="7" max="8" width="10.25" style="22" bestFit="1" customWidth="1"/>
    <col min="9" max="9" width="11.625" style="27" bestFit="1" customWidth="1"/>
    <col min="10" max="10" width="6.25" style="19" bestFit="1" customWidth="1"/>
    <col min="11" max="11" width="23.125" style="19" hidden="1" customWidth="1"/>
    <col min="12" max="12" width="6" style="19" bestFit="1" customWidth="1"/>
  </cols>
  <sheetData>
    <row r="1" spans="1:12" ht="23.1" customHeight="1" x14ac:dyDescent="0.15">
      <c r="A1" s="139" t="s">
        <v>120</v>
      </c>
      <c r="B1" s="139" t="s">
        <v>148</v>
      </c>
      <c r="C1" s="139" t="s">
        <v>168</v>
      </c>
      <c r="D1" s="139" t="s">
        <v>149</v>
      </c>
      <c r="E1" s="140" t="s">
        <v>171</v>
      </c>
      <c r="F1" s="139" t="s">
        <v>150</v>
      </c>
      <c r="G1" s="139" t="s">
        <v>151</v>
      </c>
      <c r="H1" s="139" t="s">
        <v>169</v>
      </c>
      <c r="I1" s="140" t="s">
        <v>152</v>
      </c>
      <c r="J1" s="139" t="s">
        <v>170</v>
      </c>
      <c r="K1" s="139" t="s">
        <v>153</v>
      </c>
      <c r="L1" s="139" t="s">
        <v>154</v>
      </c>
    </row>
    <row r="2" spans="1:12" x14ac:dyDescent="0.15">
      <c r="A2" s="135">
        <v>1</v>
      </c>
      <c r="B2" s="12" t="s">
        <v>155</v>
      </c>
      <c r="C2" s="136" t="s">
        <v>70</v>
      </c>
      <c r="D2" s="136" t="s">
        <v>579</v>
      </c>
      <c r="E2" s="137">
        <v>41661</v>
      </c>
      <c r="F2" s="138" t="s">
        <v>580</v>
      </c>
      <c r="G2" s="136" t="s">
        <v>581</v>
      </c>
      <c r="H2" s="136" t="s">
        <v>582</v>
      </c>
      <c r="I2" s="90"/>
      <c r="J2" s="136">
        <v>60</v>
      </c>
      <c r="K2" s="14">
        <v>2000</v>
      </c>
      <c r="L2" s="14"/>
    </row>
    <row r="3" spans="1:12" x14ac:dyDescent="0.15">
      <c r="A3" s="24">
        <v>2</v>
      </c>
      <c r="B3" s="5" t="s">
        <v>155</v>
      </c>
      <c r="C3" s="84" t="s">
        <v>583</v>
      </c>
      <c r="D3" s="84" t="s">
        <v>584</v>
      </c>
      <c r="E3" s="85">
        <v>41716</v>
      </c>
      <c r="F3" s="86" t="s">
        <v>585</v>
      </c>
      <c r="G3" s="87" t="s">
        <v>586</v>
      </c>
      <c r="H3" s="84" t="s">
        <v>582</v>
      </c>
      <c r="I3" s="89"/>
      <c r="J3" s="84">
        <v>60</v>
      </c>
      <c r="K3" s="7">
        <v>2000</v>
      </c>
      <c r="L3" s="7"/>
    </row>
    <row r="4" spans="1:12" x14ac:dyDescent="0.15">
      <c r="A4" s="24">
        <v>3</v>
      </c>
      <c r="B4" s="5" t="s">
        <v>155</v>
      </c>
      <c r="C4" s="84" t="s">
        <v>587</v>
      </c>
      <c r="D4" s="84" t="s">
        <v>588</v>
      </c>
      <c r="E4" s="85">
        <v>41716</v>
      </c>
      <c r="F4" s="86" t="s">
        <v>589</v>
      </c>
      <c r="G4" s="84" t="s">
        <v>581</v>
      </c>
      <c r="H4" s="84" t="s">
        <v>582</v>
      </c>
      <c r="I4" s="89"/>
      <c r="J4" s="84">
        <v>60</v>
      </c>
      <c r="K4" s="7"/>
      <c r="L4" s="7"/>
    </row>
    <row r="5" spans="1:12" x14ac:dyDescent="0.15">
      <c r="A5" s="24">
        <v>4</v>
      </c>
      <c r="B5" s="5" t="s">
        <v>155</v>
      </c>
      <c r="C5" s="84" t="s">
        <v>590</v>
      </c>
      <c r="D5" s="84" t="s">
        <v>591</v>
      </c>
      <c r="E5" s="85">
        <v>41716</v>
      </c>
      <c r="F5" s="86" t="s">
        <v>592</v>
      </c>
      <c r="G5" s="84" t="s">
        <v>581</v>
      </c>
      <c r="H5" s="84" t="s">
        <v>582</v>
      </c>
      <c r="I5" s="89"/>
      <c r="J5" s="84">
        <v>60</v>
      </c>
      <c r="K5" s="7">
        <v>2000</v>
      </c>
      <c r="L5" s="7"/>
    </row>
    <row r="6" spans="1:12" x14ac:dyDescent="0.15">
      <c r="A6" s="24">
        <v>5</v>
      </c>
      <c r="B6" s="5" t="s">
        <v>155</v>
      </c>
      <c r="C6" s="84" t="s">
        <v>593</v>
      </c>
      <c r="D6" s="84" t="s">
        <v>594</v>
      </c>
      <c r="E6" s="85">
        <v>41716</v>
      </c>
      <c r="F6" s="88" t="s">
        <v>595</v>
      </c>
      <c r="G6" s="84" t="s">
        <v>581</v>
      </c>
      <c r="H6" s="84" t="s">
        <v>582</v>
      </c>
      <c r="I6" s="89"/>
      <c r="J6" s="84">
        <v>60</v>
      </c>
      <c r="K6" s="7">
        <v>2000</v>
      </c>
      <c r="L6" s="7"/>
    </row>
    <row r="7" spans="1:12" x14ac:dyDescent="0.15">
      <c r="A7" s="24">
        <v>6</v>
      </c>
      <c r="B7" s="5" t="s">
        <v>155</v>
      </c>
      <c r="C7" s="84" t="s">
        <v>78</v>
      </c>
      <c r="D7" s="84" t="s">
        <v>596</v>
      </c>
      <c r="E7" s="85">
        <v>41729</v>
      </c>
      <c r="F7" s="86" t="s">
        <v>597</v>
      </c>
      <c r="G7" s="84" t="s">
        <v>581</v>
      </c>
      <c r="H7" s="84" t="s">
        <v>582</v>
      </c>
      <c r="I7" s="89"/>
      <c r="J7" s="84">
        <v>60</v>
      </c>
      <c r="K7" s="7">
        <v>2000</v>
      </c>
      <c r="L7" s="7"/>
    </row>
    <row r="8" spans="1:12" x14ac:dyDescent="0.15">
      <c r="A8" s="24">
        <v>7</v>
      </c>
      <c r="B8" s="5" t="s">
        <v>155</v>
      </c>
      <c r="C8" s="84" t="s">
        <v>76</v>
      </c>
      <c r="D8" s="84" t="s">
        <v>598</v>
      </c>
      <c r="E8" s="85">
        <v>41743</v>
      </c>
      <c r="F8" s="86" t="s">
        <v>599</v>
      </c>
      <c r="G8" s="84" t="s">
        <v>581</v>
      </c>
      <c r="H8" s="84" t="s">
        <v>582</v>
      </c>
      <c r="I8" s="89"/>
      <c r="J8" s="84">
        <v>60</v>
      </c>
      <c r="K8" s="7">
        <v>2000</v>
      </c>
      <c r="L8" s="7"/>
    </row>
    <row r="9" spans="1:12" x14ac:dyDescent="0.15">
      <c r="A9" s="24">
        <v>8</v>
      </c>
      <c r="B9" s="5" t="s">
        <v>155</v>
      </c>
      <c r="C9" s="84" t="s">
        <v>76</v>
      </c>
      <c r="D9" s="84" t="s">
        <v>600</v>
      </c>
      <c r="E9" s="85">
        <v>41743</v>
      </c>
      <c r="F9" s="86" t="s">
        <v>601</v>
      </c>
      <c r="G9" s="84" t="s">
        <v>581</v>
      </c>
      <c r="H9" s="84" t="s">
        <v>582</v>
      </c>
      <c r="I9" s="89"/>
      <c r="J9" s="84">
        <v>60</v>
      </c>
      <c r="K9" s="7">
        <v>2000</v>
      </c>
      <c r="L9" s="7"/>
    </row>
    <row r="10" spans="1:12" x14ac:dyDescent="0.15">
      <c r="A10" s="24">
        <v>9</v>
      </c>
      <c r="B10" s="5" t="s">
        <v>155</v>
      </c>
      <c r="C10" s="84" t="s">
        <v>602</v>
      </c>
      <c r="D10" s="84" t="s">
        <v>603</v>
      </c>
      <c r="E10" s="85">
        <v>41743</v>
      </c>
      <c r="F10" s="86" t="s">
        <v>604</v>
      </c>
      <c r="G10" s="84" t="s">
        <v>581</v>
      </c>
      <c r="H10" s="84" t="s">
        <v>582</v>
      </c>
      <c r="I10" s="89"/>
      <c r="J10" s="84">
        <v>60</v>
      </c>
      <c r="K10" s="7">
        <v>2000</v>
      </c>
      <c r="L10" s="7"/>
    </row>
    <row r="11" spans="1:12" x14ac:dyDescent="0.15">
      <c r="A11" s="24">
        <v>10</v>
      </c>
      <c r="B11" s="5" t="s">
        <v>155</v>
      </c>
      <c r="C11" s="84" t="s">
        <v>78</v>
      </c>
      <c r="D11" s="84" t="s">
        <v>605</v>
      </c>
      <c r="E11" s="85">
        <v>41746</v>
      </c>
      <c r="F11" s="86" t="s">
        <v>606</v>
      </c>
      <c r="G11" s="84" t="s">
        <v>581</v>
      </c>
      <c r="H11" s="84" t="s">
        <v>582</v>
      </c>
      <c r="I11" s="89"/>
      <c r="J11" s="84">
        <v>60</v>
      </c>
      <c r="K11" s="7">
        <v>2000</v>
      </c>
      <c r="L11" s="7"/>
    </row>
    <row r="12" spans="1:12" x14ac:dyDescent="0.15">
      <c r="A12" s="24">
        <v>11</v>
      </c>
      <c r="B12" s="5" t="s">
        <v>155</v>
      </c>
      <c r="C12" s="84" t="s">
        <v>607</v>
      </c>
      <c r="D12" s="84" t="s">
        <v>608</v>
      </c>
      <c r="E12" s="85">
        <v>41746</v>
      </c>
      <c r="F12" s="86" t="s">
        <v>609</v>
      </c>
      <c r="G12" s="84" t="s">
        <v>581</v>
      </c>
      <c r="H12" s="84" t="s">
        <v>582</v>
      </c>
      <c r="I12" s="89"/>
      <c r="J12" s="84">
        <v>60</v>
      </c>
      <c r="K12" s="7">
        <v>2000</v>
      </c>
      <c r="L12" s="7"/>
    </row>
    <row r="13" spans="1:12" x14ac:dyDescent="0.15">
      <c r="A13" s="24">
        <v>12</v>
      </c>
      <c r="B13" s="5" t="s">
        <v>155</v>
      </c>
      <c r="C13" s="84" t="s">
        <v>610</v>
      </c>
      <c r="D13" s="84" t="s">
        <v>611</v>
      </c>
      <c r="E13" s="85">
        <v>41751</v>
      </c>
      <c r="F13" s="86" t="s">
        <v>612</v>
      </c>
      <c r="G13" s="84" t="s">
        <v>581</v>
      </c>
      <c r="H13" s="84" t="s">
        <v>582</v>
      </c>
      <c r="I13" s="89"/>
      <c r="J13" s="84">
        <v>60</v>
      </c>
      <c r="K13" s="7">
        <v>2000</v>
      </c>
      <c r="L13" s="7"/>
    </row>
    <row r="14" spans="1:12" x14ac:dyDescent="0.15">
      <c r="A14" s="24">
        <v>13</v>
      </c>
      <c r="B14" s="5" t="s">
        <v>155</v>
      </c>
      <c r="C14" s="84" t="s">
        <v>613</v>
      </c>
      <c r="D14" s="84" t="s">
        <v>614</v>
      </c>
      <c r="E14" s="85">
        <v>41753</v>
      </c>
      <c r="F14" s="86" t="s">
        <v>615</v>
      </c>
      <c r="G14" s="84" t="s">
        <v>581</v>
      </c>
      <c r="H14" s="84" t="s">
        <v>582</v>
      </c>
      <c r="I14" s="89"/>
      <c r="J14" s="84">
        <v>60</v>
      </c>
      <c r="K14" s="7">
        <v>2000</v>
      </c>
      <c r="L14" s="7"/>
    </row>
    <row r="15" spans="1:12" x14ac:dyDescent="0.15">
      <c r="A15" s="24">
        <v>14</v>
      </c>
      <c r="B15" s="5" t="s">
        <v>155</v>
      </c>
      <c r="C15" s="84" t="s">
        <v>616</v>
      </c>
      <c r="D15" s="84" t="s">
        <v>617</v>
      </c>
      <c r="E15" s="85">
        <v>41768</v>
      </c>
      <c r="F15" s="86" t="s">
        <v>618</v>
      </c>
      <c r="G15" s="84" t="s">
        <v>581</v>
      </c>
      <c r="H15" s="84" t="s">
        <v>582</v>
      </c>
      <c r="I15" s="89"/>
      <c r="J15" s="84">
        <v>60</v>
      </c>
      <c r="K15" s="7"/>
      <c r="L15" s="7"/>
    </row>
    <row r="16" spans="1:12" ht="28.5" x14ac:dyDescent="0.15">
      <c r="A16" s="24">
        <v>15</v>
      </c>
      <c r="B16" s="5" t="s">
        <v>157</v>
      </c>
      <c r="C16" s="84" t="s">
        <v>616</v>
      </c>
      <c r="D16" s="84" t="s">
        <v>619</v>
      </c>
      <c r="E16" s="85">
        <v>41768</v>
      </c>
      <c r="F16" s="86" t="s">
        <v>620</v>
      </c>
      <c r="G16" s="84" t="s">
        <v>581</v>
      </c>
      <c r="H16" s="84" t="s">
        <v>582</v>
      </c>
      <c r="I16" s="89"/>
      <c r="J16" s="84">
        <v>60</v>
      </c>
      <c r="K16" s="7"/>
      <c r="L16" s="7"/>
    </row>
    <row r="17" spans="1:12" x14ac:dyDescent="0.15">
      <c r="A17" s="24">
        <v>16</v>
      </c>
      <c r="B17" s="5" t="s">
        <v>155</v>
      </c>
      <c r="C17" s="84" t="s">
        <v>621</v>
      </c>
      <c r="D17" s="84" t="s">
        <v>622</v>
      </c>
      <c r="E17" s="85">
        <v>41772</v>
      </c>
      <c r="F17" s="86" t="s">
        <v>623</v>
      </c>
      <c r="G17" s="84" t="s">
        <v>581</v>
      </c>
      <c r="H17" s="84" t="s">
        <v>582</v>
      </c>
      <c r="I17" s="89"/>
      <c r="J17" s="84">
        <v>60</v>
      </c>
      <c r="K17" s="7"/>
      <c r="L17" s="7"/>
    </row>
    <row r="18" spans="1:12" x14ac:dyDescent="0.15">
      <c r="A18" s="24">
        <v>17</v>
      </c>
      <c r="B18" s="5" t="s">
        <v>155</v>
      </c>
      <c r="C18" s="84" t="s">
        <v>624</v>
      </c>
      <c r="D18" s="84" t="s">
        <v>625</v>
      </c>
      <c r="E18" s="85">
        <v>41796</v>
      </c>
      <c r="F18" s="84" t="s">
        <v>626</v>
      </c>
      <c r="G18" s="87" t="s">
        <v>586</v>
      </c>
      <c r="H18" s="84" t="s">
        <v>582</v>
      </c>
      <c r="I18" s="89"/>
      <c r="J18" s="84">
        <v>60</v>
      </c>
      <c r="K18" s="7"/>
      <c r="L18" s="7"/>
    </row>
    <row r="19" spans="1:12" x14ac:dyDescent="0.15">
      <c r="A19" s="24">
        <v>18</v>
      </c>
      <c r="B19" s="5" t="s">
        <v>155</v>
      </c>
      <c r="C19" s="84" t="s">
        <v>627</v>
      </c>
      <c r="D19" s="84" t="s">
        <v>628</v>
      </c>
      <c r="E19" s="85">
        <v>41864</v>
      </c>
      <c r="F19" s="86" t="s">
        <v>629</v>
      </c>
      <c r="G19" s="84" t="s">
        <v>581</v>
      </c>
      <c r="H19" s="84" t="s">
        <v>582</v>
      </c>
      <c r="I19" s="89"/>
      <c r="J19" s="84">
        <v>60</v>
      </c>
      <c r="K19" s="7"/>
      <c r="L19" s="7"/>
    </row>
    <row r="20" spans="1:12" x14ac:dyDescent="0.15">
      <c r="A20" s="24">
        <v>19</v>
      </c>
      <c r="B20" s="5" t="s">
        <v>155</v>
      </c>
      <c r="C20" s="84" t="s">
        <v>630</v>
      </c>
      <c r="D20" s="84" t="s">
        <v>631</v>
      </c>
      <c r="E20" s="85">
        <v>41864</v>
      </c>
      <c r="F20" s="88" t="s">
        <v>632</v>
      </c>
      <c r="G20" s="84" t="s">
        <v>581</v>
      </c>
      <c r="H20" s="84" t="s">
        <v>582</v>
      </c>
      <c r="I20" s="89"/>
      <c r="J20" s="84">
        <v>60</v>
      </c>
      <c r="K20" s="7"/>
      <c r="L20" s="7"/>
    </row>
    <row r="21" spans="1:12" x14ac:dyDescent="0.15">
      <c r="A21" s="24">
        <v>20</v>
      </c>
      <c r="B21" s="5" t="s">
        <v>155</v>
      </c>
      <c r="C21" s="84" t="s">
        <v>633</v>
      </c>
      <c r="D21" s="84" t="s">
        <v>634</v>
      </c>
      <c r="E21" s="85">
        <v>41864</v>
      </c>
      <c r="F21" s="86" t="s">
        <v>635</v>
      </c>
      <c r="G21" s="84" t="s">
        <v>581</v>
      </c>
      <c r="H21" s="84" t="s">
        <v>582</v>
      </c>
      <c r="I21" s="89"/>
      <c r="J21" s="84">
        <v>60</v>
      </c>
      <c r="K21" s="7"/>
      <c r="L21" s="7"/>
    </row>
    <row r="22" spans="1:12" x14ac:dyDescent="0.15">
      <c r="A22" s="24">
        <v>21</v>
      </c>
      <c r="B22" s="5" t="s">
        <v>155</v>
      </c>
      <c r="C22" s="84" t="s">
        <v>302</v>
      </c>
      <c r="D22" s="84" t="s">
        <v>636</v>
      </c>
      <c r="E22" s="85">
        <v>41932</v>
      </c>
      <c r="F22" s="88" t="s">
        <v>637</v>
      </c>
      <c r="G22" s="84" t="s">
        <v>581</v>
      </c>
      <c r="H22" s="84" t="s">
        <v>582</v>
      </c>
      <c r="I22" s="89"/>
      <c r="J22" s="84">
        <v>60</v>
      </c>
      <c r="K22" s="7"/>
      <c r="L22" s="7"/>
    </row>
    <row r="23" spans="1:12" x14ac:dyDescent="0.15">
      <c r="A23" s="24">
        <v>22</v>
      </c>
      <c r="B23" s="5" t="s">
        <v>158</v>
      </c>
      <c r="C23" s="84" t="s">
        <v>302</v>
      </c>
      <c r="D23" s="84" t="s">
        <v>638</v>
      </c>
      <c r="E23" s="85">
        <v>41932</v>
      </c>
      <c r="F23" s="86" t="s">
        <v>639</v>
      </c>
      <c r="G23" s="84" t="s">
        <v>581</v>
      </c>
      <c r="H23" s="84" t="s">
        <v>582</v>
      </c>
      <c r="I23" s="89"/>
      <c r="J23" s="84">
        <v>60</v>
      </c>
      <c r="K23" s="7"/>
      <c r="L23" s="7"/>
    </row>
    <row r="24" spans="1:12" x14ac:dyDescent="0.15">
      <c r="A24" s="24">
        <v>23</v>
      </c>
      <c r="B24" s="6" t="s">
        <v>155</v>
      </c>
      <c r="C24" s="84" t="s">
        <v>167</v>
      </c>
      <c r="D24" s="84" t="s">
        <v>640</v>
      </c>
      <c r="E24" s="85">
        <v>41932</v>
      </c>
      <c r="F24" s="86" t="s">
        <v>641</v>
      </c>
      <c r="G24" s="84" t="s">
        <v>581</v>
      </c>
      <c r="H24" s="84" t="s">
        <v>582</v>
      </c>
      <c r="I24" s="89"/>
      <c r="J24" s="84">
        <v>60</v>
      </c>
      <c r="K24" s="8"/>
      <c r="L24" s="7"/>
    </row>
    <row r="25" spans="1:12" x14ac:dyDescent="0.15">
      <c r="A25" s="24">
        <v>24</v>
      </c>
      <c r="B25" s="6" t="s">
        <v>158</v>
      </c>
      <c r="C25" s="84" t="s">
        <v>642</v>
      </c>
      <c r="D25" s="84" t="s">
        <v>643</v>
      </c>
      <c r="E25" s="85">
        <v>41932</v>
      </c>
      <c r="F25" s="86" t="s">
        <v>644</v>
      </c>
      <c r="G25" s="84" t="s">
        <v>581</v>
      </c>
      <c r="H25" s="84" t="s">
        <v>582</v>
      </c>
      <c r="I25" s="89"/>
      <c r="J25" s="84">
        <v>60</v>
      </c>
      <c r="K25" s="7"/>
      <c r="L25" s="7"/>
    </row>
    <row r="26" spans="1:12" x14ac:dyDescent="0.15">
      <c r="A26" s="24">
        <v>25</v>
      </c>
      <c r="B26" s="5" t="s">
        <v>158</v>
      </c>
      <c r="C26" s="84" t="s">
        <v>79</v>
      </c>
      <c r="D26" s="84" t="s">
        <v>645</v>
      </c>
      <c r="E26" s="85">
        <v>41932</v>
      </c>
      <c r="F26" s="86" t="s">
        <v>646</v>
      </c>
      <c r="G26" s="84" t="s">
        <v>581</v>
      </c>
      <c r="H26" s="84" t="s">
        <v>582</v>
      </c>
      <c r="I26" s="89"/>
      <c r="J26" s="84">
        <v>60</v>
      </c>
      <c r="K26" s="7"/>
      <c r="L26" s="7"/>
    </row>
    <row r="27" spans="1:12" x14ac:dyDescent="0.15">
      <c r="A27" s="24">
        <v>26</v>
      </c>
      <c r="B27" s="5" t="s">
        <v>158</v>
      </c>
      <c r="C27" s="84" t="s">
        <v>536</v>
      </c>
      <c r="D27" s="84" t="s">
        <v>647</v>
      </c>
      <c r="E27" s="85">
        <v>41932</v>
      </c>
      <c r="F27" s="86" t="s">
        <v>648</v>
      </c>
      <c r="G27" s="84" t="s">
        <v>581</v>
      </c>
      <c r="H27" s="84" t="s">
        <v>582</v>
      </c>
      <c r="I27" s="89"/>
      <c r="J27" s="84">
        <v>60</v>
      </c>
      <c r="K27" s="7"/>
      <c r="L27" s="7"/>
    </row>
    <row r="28" spans="1:12" x14ac:dyDescent="0.15">
      <c r="A28" s="24">
        <v>27</v>
      </c>
      <c r="B28" s="5" t="s">
        <v>158</v>
      </c>
      <c r="C28" s="84" t="s">
        <v>61</v>
      </c>
      <c r="D28" s="84" t="s">
        <v>649</v>
      </c>
      <c r="E28" s="85">
        <v>41932</v>
      </c>
      <c r="F28" s="86" t="s">
        <v>650</v>
      </c>
      <c r="G28" s="84" t="s">
        <v>581</v>
      </c>
      <c r="H28" s="84" t="s">
        <v>582</v>
      </c>
      <c r="I28" s="89"/>
      <c r="J28" s="84">
        <v>60</v>
      </c>
      <c r="K28" s="7"/>
      <c r="L28" s="7"/>
    </row>
    <row r="29" spans="1:12" x14ac:dyDescent="0.15">
      <c r="A29" s="24">
        <v>28</v>
      </c>
      <c r="B29" s="5" t="s">
        <v>159</v>
      </c>
      <c r="C29" s="84" t="s">
        <v>44</v>
      </c>
      <c r="D29" s="84" t="s">
        <v>651</v>
      </c>
      <c r="E29" s="85">
        <v>41932</v>
      </c>
      <c r="F29" s="86" t="s">
        <v>652</v>
      </c>
      <c r="G29" s="84" t="s">
        <v>581</v>
      </c>
      <c r="H29" s="84" t="s">
        <v>582</v>
      </c>
      <c r="I29" s="89"/>
      <c r="J29" s="84">
        <v>60</v>
      </c>
      <c r="K29" s="7"/>
      <c r="L29" s="7"/>
    </row>
    <row r="30" spans="1:12" x14ac:dyDescent="0.15">
      <c r="A30" s="24">
        <v>29</v>
      </c>
      <c r="B30" s="5" t="s">
        <v>158</v>
      </c>
      <c r="C30" s="84" t="s">
        <v>653</v>
      </c>
      <c r="D30" s="84" t="s">
        <v>654</v>
      </c>
      <c r="E30" s="85">
        <v>41932</v>
      </c>
      <c r="F30" s="86" t="s">
        <v>655</v>
      </c>
      <c r="G30" s="84" t="s">
        <v>581</v>
      </c>
      <c r="H30" s="84" t="s">
        <v>582</v>
      </c>
      <c r="I30" s="89"/>
      <c r="J30" s="84">
        <v>60</v>
      </c>
      <c r="K30" s="7"/>
      <c r="L30" s="7"/>
    </row>
    <row r="31" spans="1:12" x14ac:dyDescent="0.15">
      <c r="A31" s="24">
        <v>30</v>
      </c>
      <c r="B31" s="5" t="s">
        <v>158</v>
      </c>
      <c r="C31" s="84" t="s">
        <v>53</v>
      </c>
      <c r="D31" s="84" t="s">
        <v>656</v>
      </c>
      <c r="E31" s="85">
        <v>41932</v>
      </c>
      <c r="F31" s="86" t="s">
        <v>657</v>
      </c>
      <c r="G31" s="84" t="s">
        <v>581</v>
      </c>
      <c r="H31" s="84" t="s">
        <v>582</v>
      </c>
      <c r="I31" s="89"/>
      <c r="J31" s="84">
        <v>60</v>
      </c>
      <c r="K31" s="7"/>
      <c r="L31" s="7"/>
    </row>
    <row r="32" spans="1:12" x14ac:dyDescent="0.15">
      <c r="A32" s="24">
        <v>31</v>
      </c>
      <c r="B32" s="5" t="s">
        <v>160</v>
      </c>
      <c r="C32" s="84" t="s">
        <v>175</v>
      </c>
      <c r="D32" s="84" t="s">
        <v>658</v>
      </c>
      <c r="E32" s="85">
        <v>41932</v>
      </c>
      <c r="F32" s="86" t="s">
        <v>659</v>
      </c>
      <c r="G32" s="84" t="s">
        <v>581</v>
      </c>
      <c r="H32" s="84" t="s">
        <v>582</v>
      </c>
      <c r="I32" s="89"/>
      <c r="J32" s="84">
        <v>60</v>
      </c>
      <c r="K32" s="7"/>
      <c r="L32" s="7"/>
    </row>
    <row r="33" spans="1:12" x14ac:dyDescent="0.15">
      <c r="A33" s="24">
        <v>32</v>
      </c>
      <c r="B33" s="5" t="s">
        <v>158</v>
      </c>
      <c r="C33" s="84" t="s">
        <v>161</v>
      </c>
      <c r="D33" s="84" t="s">
        <v>660</v>
      </c>
      <c r="E33" s="85">
        <v>41933</v>
      </c>
      <c r="F33" s="88" t="s">
        <v>661</v>
      </c>
      <c r="G33" s="84" t="s">
        <v>581</v>
      </c>
      <c r="H33" s="84" t="s">
        <v>582</v>
      </c>
      <c r="I33" s="89"/>
      <c r="J33" s="84">
        <v>60</v>
      </c>
      <c r="K33" s="7"/>
      <c r="L33" s="7"/>
    </row>
    <row r="34" spans="1:12" x14ac:dyDescent="0.15">
      <c r="A34" s="24">
        <v>33</v>
      </c>
      <c r="B34" s="5" t="s">
        <v>160</v>
      </c>
      <c r="C34" s="84" t="s">
        <v>161</v>
      </c>
      <c r="D34" s="84" t="s">
        <v>662</v>
      </c>
      <c r="E34" s="85">
        <v>41933</v>
      </c>
      <c r="F34" s="86" t="s">
        <v>663</v>
      </c>
      <c r="G34" s="84" t="s">
        <v>581</v>
      </c>
      <c r="H34" s="84" t="s">
        <v>582</v>
      </c>
      <c r="I34" s="89"/>
      <c r="J34" s="84">
        <v>60</v>
      </c>
      <c r="K34" s="7"/>
      <c r="L34" s="7"/>
    </row>
    <row r="35" spans="1:12" x14ac:dyDescent="0.15">
      <c r="A35" s="24">
        <v>34</v>
      </c>
      <c r="B35" s="5" t="s">
        <v>158</v>
      </c>
      <c r="C35" s="84" t="s">
        <v>53</v>
      </c>
      <c r="D35" s="84" t="s">
        <v>664</v>
      </c>
      <c r="E35" s="85">
        <v>41932</v>
      </c>
      <c r="F35" s="86" t="s">
        <v>665</v>
      </c>
      <c r="G35" s="84" t="s">
        <v>581</v>
      </c>
      <c r="H35" s="84" t="s">
        <v>582</v>
      </c>
      <c r="I35" s="89"/>
      <c r="J35" s="84">
        <v>60</v>
      </c>
      <c r="K35" s="7"/>
      <c r="L35" s="7"/>
    </row>
    <row r="36" spans="1:12" x14ac:dyDescent="0.15">
      <c r="A36" s="24">
        <v>35</v>
      </c>
      <c r="B36" s="5" t="s">
        <v>158</v>
      </c>
      <c r="C36" s="84" t="s">
        <v>167</v>
      </c>
      <c r="D36" s="84" t="s">
        <v>666</v>
      </c>
      <c r="E36" s="85">
        <v>41932</v>
      </c>
      <c r="F36" s="86" t="s">
        <v>667</v>
      </c>
      <c r="G36" s="84" t="s">
        <v>581</v>
      </c>
      <c r="H36" s="84" t="s">
        <v>582</v>
      </c>
      <c r="I36" s="89"/>
      <c r="J36" s="84">
        <v>60</v>
      </c>
      <c r="K36" s="7"/>
      <c r="L36" s="7"/>
    </row>
    <row r="37" spans="1:12" x14ac:dyDescent="0.15">
      <c r="A37" s="24">
        <v>36</v>
      </c>
      <c r="B37" s="5" t="s">
        <v>160</v>
      </c>
      <c r="C37" s="84" t="s">
        <v>61</v>
      </c>
      <c r="D37" s="84" t="s">
        <v>668</v>
      </c>
      <c r="E37" s="85">
        <v>41932</v>
      </c>
      <c r="F37" s="86" t="s">
        <v>669</v>
      </c>
      <c r="G37" s="84" t="s">
        <v>581</v>
      </c>
      <c r="H37" s="84" t="s">
        <v>582</v>
      </c>
      <c r="I37" s="89"/>
      <c r="J37" s="84">
        <v>60</v>
      </c>
      <c r="K37" s="7"/>
      <c r="L37" s="7"/>
    </row>
    <row r="38" spans="1:12" x14ac:dyDescent="0.15">
      <c r="A38" s="24">
        <v>37</v>
      </c>
      <c r="B38" s="5" t="s">
        <v>158</v>
      </c>
      <c r="C38" s="84" t="s">
        <v>53</v>
      </c>
      <c r="D38" s="84" t="s">
        <v>670</v>
      </c>
      <c r="E38" s="85">
        <v>41932</v>
      </c>
      <c r="F38" s="86" t="s">
        <v>671</v>
      </c>
      <c r="G38" s="84" t="s">
        <v>581</v>
      </c>
      <c r="H38" s="84" t="s">
        <v>582</v>
      </c>
      <c r="I38" s="89"/>
      <c r="J38" s="84">
        <v>60</v>
      </c>
      <c r="K38" s="7"/>
      <c r="L38" s="7"/>
    </row>
    <row r="39" spans="1:12" x14ac:dyDescent="0.15">
      <c r="A39" s="24">
        <v>38</v>
      </c>
      <c r="B39" s="5" t="s">
        <v>158</v>
      </c>
      <c r="C39" s="84" t="s">
        <v>672</v>
      </c>
      <c r="D39" s="84" t="s">
        <v>673</v>
      </c>
      <c r="E39" s="85">
        <v>41932</v>
      </c>
      <c r="F39" s="86" t="s">
        <v>674</v>
      </c>
      <c r="G39" s="84" t="s">
        <v>581</v>
      </c>
      <c r="H39" s="84" t="s">
        <v>582</v>
      </c>
      <c r="I39" s="89"/>
      <c r="J39" s="84">
        <v>60</v>
      </c>
      <c r="K39" s="7"/>
      <c r="L39" s="7"/>
    </row>
    <row r="40" spans="1:12" x14ac:dyDescent="0.15">
      <c r="A40" s="24">
        <v>39</v>
      </c>
      <c r="B40" s="9" t="s">
        <v>160</v>
      </c>
      <c r="C40" s="84" t="s">
        <v>161</v>
      </c>
      <c r="D40" s="84" t="s">
        <v>675</v>
      </c>
      <c r="E40" s="85">
        <v>41942</v>
      </c>
      <c r="F40" s="86" t="s">
        <v>676</v>
      </c>
      <c r="G40" s="84" t="s">
        <v>581</v>
      </c>
      <c r="H40" s="84" t="s">
        <v>582</v>
      </c>
      <c r="I40" s="89"/>
      <c r="J40" s="84">
        <v>60</v>
      </c>
      <c r="K40" s="7"/>
      <c r="L40" s="7"/>
    </row>
    <row r="41" spans="1:12" x14ac:dyDescent="0.15">
      <c r="A41" s="24">
        <v>40</v>
      </c>
      <c r="B41" s="5" t="s">
        <v>158</v>
      </c>
      <c r="C41" s="84" t="s">
        <v>677</v>
      </c>
      <c r="D41" s="84" t="s">
        <v>678</v>
      </c>
      <c r="E41" s="85">
        <v>41943</v>
      </c>
      <c r="F41" s="86" t="s">
        <v>679</v>
      </c>
      <c r="G41" s="84" t="s">
        <v>581</v>
      </c>
      <c r="H41" s="84" t="s">
        <v>582</v>
      </c>
      <c r="I41" s="89"/>
      <c r="J41" s="84">
        <v>60</v>
      </c>
      <c r="K41" s="7"/>
      <c r="L41" s="7"/>
    </row>
    <row r="42" spans="1:12" x14ac:dyDescent="0.15">
      <c r="A42" s="24">
        <v>41</v>
      </c>
      <c r="B42" s="5" t="s">
        <v>158</v>
      </c>
      <c r="C42" s="84" t="s">
        <v>602</v>
      </c>
      <c r="D42" s="84" t="s">
        <v>680</v>
      </c>
      <c r="E42" s="85">
        <v>41943</v>
      </c>
      <c r="F42" s="86" t="s">
        <v>681</v>
      </c>
      <c r="G42" s="84" t="s">
        <v>581</v>
      </c>
      <c r="H42" s="84" t="s">
        <v>582</v>
      </c>
      <c r="I42" s="89"/>
      <c r="J42" s="84">
        <v>60</v>
      </c>
      <c r="K42" s="7"/>
      <c r="L42" s="7"/>
    </row>
    <row r="43" spans="1:12" x14ac:dyDescent="0.15">
      <c r="A43" s="24">
        <v>42</v>
      </c>
      <c r="B43" s="5" t="s">
        <v>158</v>
      </c>
      <c r="C43" s="84" t="s">
        <v>53</v>
      </c>
      <c r="D43" s="84" t="s">
        <v>682</v>
      </c>
      <c r="E43" s="85">
        <v>41950</v>
      </c>
      <c r="F43" s="86" t="s">
        <v>683</v>
      </c>
      <c r="G43" s="84" t="s">
        <v>581</v>
      </c>
      <c r="H43" s="84" t="s">
        <v>582</v>
      </c>
      <c r="I43" s="89"/>
      <c r="J43" s="84">
        <v>60</v>
      </c>
      <c r="K43" s="10"/>
      <c r="L43" s="7"/>
    </row>
    <row r="44" spans="1:12" x14ac:dyDescent="0.15">
      <c r="A44" s="24">
        <v>43</v>
      </c>
      <c r="B44" s="11" t="s">
        <v>158</v>
      </c>
      <c r="C44" s="84" t="s">
        <v>80</v>
      </c>
      <c r="D44" s="84" t="s">
        <v>684</v>
      </c>
      <c r="E44" s="85">
        <v>41949</v>
      </c>
      <c r="F44" s="86" t="s">
        <v>685</v>
      </c>
      <c r="G44" s="84" t="s">
        <v>581</v>
      </c>
      <c r="H44" s="84" t="s">
        <v>582</v>
      </c>
      <c r="I44" s="89"/>
      <c r="J44" s="84">
        <v>60</v>
      </c>
      <c r="K44" s="7"/>
      <c r="L44" s="7"/>
    </row>
    <row r="45" spans="1:12" x14ac:dyDescent="0.15">
      <c r="A45" s="24">
        <v>44</v>
      </c>
      <c r="B45" s="9" t="s">
        <v>158</v>
      </c>
      <c r="C45" s="84" t="s">
        <v>128</v>
      </c>
      <c r="D45" s="84" t="s">
        <v>686</v>
      </c>
      <c r="E45" s="85">
        <v>41949</v>
      </c>
      <c r="F45" s="86" t="s">
        <v>687</v>
      </c>
      <c r="G45" s="84" t="s">
        <v>581</v>
      </c>
      <c r="H45" s="84" t="s">
        <v>582</v>
      </c>
      <c r="I45" s="89"/>
      <c r="J45" s="84">
        <v>60</v>
      </c>
      <c r="K45" s="7"/>
      <c r="L45" s="7"/>
    </row>
    <row r="46" spans="1:12" x14ac:dyDescent="0.15">
      <c r="A46" s="24">
        <v>45</v>
      </c>
      <c r="B46" s="9" t="s">
        <v>160</v>
      </c>
      <c r="C46" s="84" t="s">
        <v>688</v>
      </c>
      <c r="D46" s="84" t="s">
        <v>689</v>
      </c>
      <c r="E46" s="85">
        <v>41957</v>
      </c>
      <c r="F46" s="86" t="s">
        <v>690</v>
      </c>
      <c r="G46" s="84" t="s">
        <v>581</v>
      </c>
      <c r="H46" s="84" t="s">
        <v>582</v>
      </c>
      <c r="I46" s="89"/>
      <c r="J46" s="84">
        <v>60</v>
      </c>
      <c r="K46" s="7"/>
      <c r="L46" s="7"/>
    </row>
    <row r="47" spans="1:12" x14ac:dyDescent="0.15">
      <c r="A47" s="24">
        <v>46</v>
      </c>
      <c r="B47" s="9" t="s">
        <v>158</v>
      </c>
      <c r="C47" s="84" t="s">
        <v>74</v>
      </c>
      <c r="D47" s="84" t="s">
        <v>691</v>
      </c>
      <c r="E47" s="85">
        <v>41962</v>
      </c>
      <c r="F47" s="88" t="s">
        <v>692</v>
      </c>
      <c r="G47" s="84" t="s">
        <v>581</v>
      </c>
      <c r="H47" s="84" t="s">
        <v>582</v>
      </c>
      <c r="I47" s="89"/>
      <c r="J47" s="84">
        <v>60</v>
      </c>
      <c r="K47" s="7"/>
      <c r="L47" s="7"/>
    </row>
    <row r="48" spans="1:12" x14ac:dyDescent="0.15">
      <c r="A48" s="24">
        <v>47</v>
      </c>
      <c r="B48" s="9" t="s">
        <v>158</v>
      </c>
      <c r="C48" s="84" t="s">
        <v>103</v>
      </c>
      <c r="D48" s="84" t="s">
        <v>693</v>
      </c>
      <c r="E48" s="85">
        <v>41962</v>
      </c>
      <c r="F48" s="86" t="s">
        <v>694</v>
      </c>
      <c r="G48" s="84" t="s">
        <v>581</v>
      </c>
      <c r="H48" s="84" t="s">
        <v>582</v>
      </c>
      <c r="I48" s="89"/>
      <c r="J48" s="84">
        <v>60</v>
      </c>
      <c r="K48" s="7"/>
      <c r="L48" s="7"/>
    </row>
    <row r="49" spans="1:12" x14ac:dyDescent="0.15">
      <c r="A49" s="24">
        <v>48</v>
      </c>
      <c r="B49" s="9" t="s">
        <v>158</v>
      </c>
      <c r="C49" s="84" t="s">
        <v>695</v>
      </c>
      <c r="D49" s="84" t="s">
        <v>696</v>
      </c>
      <c r="E49" s="85">
        <v>41968</v>
      </c>
      <c r="F49" s="86" t="s">
        <v>697</v>
      </c>
      <c r="G49" s="84" t="s">
        <v>581</v>
      </c>
      <c r="H49" s="84" t="s">
        <v>582</v>
      </c>
      <c r="I49" s="89"/>
      <c r="J49" s="84">
        <v>60</v>
      </c>
      <c r="K49" s="7"/>
      <c r="L49" s="7"/>
    </row>
    <row r="50" spans="1:12" x14ac:dyDescent="0.15">
      <c r="A50" s="24">
        <v>49</v>
      </c>
      <c r="B50" s="9" t="s">
        <v>158</v>
      </c>
      <c r="C50" s="84" t="s">
        <v>698</v>
      </c>
      <c r="D50" s="84" t="s">
        <v>699</v>
      </c>
      <c r="E50" s="85">
        <v>41968</v>
      </c>
      <c r="F50" s="86" t="s">
        <v>700</v>
      </c>
      <c r="G50" s="84" t="s">
        <v>581</v>
      </c>
      <c r="H50" s="84" t="s">
        <v>582</v>
      </c>
      <c r="I50" s="89"/>
      <c r="J50" s="84">
        <v>60</v>
      </c>
      <c r="K50" s="7"/>
      <c r="L50" s="7"/>
    </row>
    <row r="51" spans="1:12" x14ac:dyDescent="0.15">
      <c r="A51" s="24">
        <v>50</v>
      </c>
      <c r="B51" s="9" t="s">
        <v>159</v>
      </c>
      <c r="C51" s="84" t="s">
        <v>80</v>
      </c>
      <c r="D51" s="84" t="s">
        <v>701</v>
      </c>
      <c r="E51" s="85">
        <v>41968</v>
      </c>
      <c r="F51" s="86" t="s">
        <v>702</v>
      </c>
      <c r="G51" s="84" t="s">
        <v>581</v>
      </c>
      <c r="H51" s="84" t="s">
        <v>582</v>
      </c>
      <c r="I51" s="89"/>
      <c r="J51" s="84">
        <v>60</v>
      </c>
      <c r="K51" s="13"/>
      <c r="L51" s="7"/>
    </row>
    <row r="52" spans="1:12" x14ac:dyDescent="0.15">
      <c r="A52" s="24">
        <v>51</v>
      </c>
      <c r="B52" s="9" t="s">
        <v>158</v>
      </c>
      <c r="C52" s="84" t="s">
        <v>703</v>
      </c>
      <c r="D52" s="84" t="s">
        <v>704</v>
      </c>
      <c r="E52" s="85">
        <v>41970</v>
      </c>
      <c r="F52" s="86" t="s">
        <v>705</v>
      </c>
      <c r="G52" s="84" t="s">
        <v>581</v>
      </c>
      <c r="H52" s="84" t="s">
        <v>582</v>
      </c>
      <c r="I52" s="89"/>
      <c r="J52" s="84">
        <v>60</v>
      </c>
      <c r="K52" s="13"/>
      <c r="L52" s="7"/>
    </row>
    <row r="53" spans="1:12" x14ac:dyDescent="0.15">
      <c r="A53" s="24">
        <v>52</v>
      </c>
      <c r="B53" s="9" t="s">
        <v>158</v>
      </c>
      <c r="C53" s="84" t="s">
        <v>62</v>
      </c>
      <c r="D53" s="84" t="s">
        <v>706</v>
      </c>
      <c r="E53" s="85">
        <v>41976</v>
      </c>
      <c r="F53" s="86" t="s">
        <v>707</v>
      </c>
      <c r="G53" s="84" t="s">
        <v>581</v>
      </c>
      <c r="H53" s="84" t="s">
        <v>582</v>
      </c>
      <c r="I53" s="89"/>
      <c r="J53" s="84">
        <v>60</v>
      </c>
      <c r="K53" s="13"/>
      <c r="L53" s="7"/>
    </row>
    <row r="54" spans="1:12" x14ac:dyDescent="0.15">
      <c r="A54" s="24">
        <v>53</v>
      </c>
      <c r="B54" s="9" t="s">
        <v>158</v>
      </c>
      <c r="C54" s="84" t="s">
        <v>708</v>
      </c>
      <c r="D54" s="84" t="s">
        <v>709</v>
      </c>
      <c r="E54" s="85">
        <v>41978</v>
      </c>
      <c r="F54" s="86" t="s">
        <v>710</v>
      </c>
      <c r="G54" s="84" t="s">
        <v>581</v>
      </c>
      <c r="H54" s="84" t="s">
        <v>582</v>
      </c>
      <c r="I54" s="89"/>
      <c r="J54" s="84">
        <v>60</v>
      </c>
      <c r="K54" s="13"/>
      <c r="L54" s="7"/>
    </row>
    <row r="55" spans="1:12" x14ac:dyDescent="0.15">
      <c r="A55" s="24">
        <v>54</v>
      </c>
      <c r="B55" s="9" t="s">
        <v>158</v>
      </c>
      <c r="C55" s="84" t="s">
        <v>41</v>
      </c>
      <c r="D55" s="84" t="s">
        <v>711</v>
      </c>
      <c r="E55" s="85">
        <v>41982</v>
      </c>
      <c r="F55" s="86" t="s">
        <v>712</v>
      </c>
      <c r="G55" s="84" t="s">
        <v>581</v>
      </c>
      <c r="H55" s="84" t="s">
        <v>582</v>
      </c>
      <c r="I55" s="89"/>
      <c r="J55" s="84">
        <v>60</v>
      </c>
      <c r="K55" s="13"/>
      <c r="L55" s="7"/>
    </row>
    <row r="56" spans="1:12" x14ac:dyDescent="0.15">
      <c r="A56" s="24">
        <v>55</v>
      </c>
      <c r="B56" s="5" t="s">
        <v>158</v>
      </c>
      <c r="C56" s="84" t="s">
        <v>164</v>
      </c>
      <c r="D56" s="84" t="s">
        <v>713</v>
      </c>
      <c r="E56" s="85">
        <v>41982</v>
      </c>
      <c r="F56" s="86" t="s">
        <v>714</v>
      </c>
      <c r="G56" s="84" t="s">
        <v>581</v>
      </c>
      <c r="H56" s="84" t="s">
        <v>582</v>
      </c>
      <c r="I56" s="89"/>
      <c r="J56" s="84">
        <v>60</v>
      </c>
      <c r="K56" s="13"/>
      <c r="L56" s="7"/>
    </row>
    <row r="57" spans="1:12" x14ac:dyDescent="0.15">
      <c r="A57" s="24">
        <v>56</v>
      </c>
      <c r="B57" s="9" t="s">
        <v>158</v>
      </c>
      <c r="C57" s="84" t="s">
        <v>165</v>
      </c>
      <c r="D57" s="84" t="s">
        <v>715</v>
      </c>
      <c r="E57" s="85">
        <v>41983</v>
      </c>
      <c r="F57" s="86" t="s">
        <v>716</v>
      </c>
      <c r="G57" s="84" t="s">
        <v>581</v>
      </c>
      <c r="H57" s="84" t="s">
        <v>582</v>
      </c>
      <c r="I57" s="89"/>
      <c r="J57" s="84">
        <v>60</v>
      </c>
      <c r="K57" s="13"/>
      <c r="L57" s="7"/>
    </row>
    <row r="58" spans="1:12" x14ac:dyDescent="0.15">
      <c r="A58" s="24">
        <v>57</v>
      </c>
      <c r="B58" s="9" t="s">
        <v>158</v>
      </c>
      <c r="C58" s="84" t="s">
        <v>165</v>
      </c>
      <c r="D58" s="84" t="s">
        <v>717</v>
      </c>
      <c r="E58" s="85">
        <v>41983</v>
      </c>
      <c r="F58" s="86" t="s">
        <v>718</v>
      </c>
      <c r="G58" s="84" t="s">
        <v>581</v>
      </c>
      <c r="H58" s="84" t="s">
        <v>582</v>
      </c>
      <c r="I58" s="89"/>
      <c r="J58" s="84">
        <v>60</v>
      </c>
      <c r="K58" s="13"/>
      <c r="L58" s="7"/>
    </row>
    <row r="59" spans="1:12" x14ac:dyDescent="0.15">
      <c r="A59" s="24">
        <v>58</v>
      </c>
      <c r="B59" s="9" t="s">
        <v>158</v>
      </c>
      <c r="C59" s="84" t="s">
        <v>165</v>
      </c>
      <c r="D59" s="84" t="s">
        <v>719</v>
      </c>
      <c r="E59" s="85">
        <v>41983</v>
      </c>
      <c r="F59" s="86" t="s">
        <v>720</v>
      </c>
      <c r="G59" s="84" t="s">
        <v>581</v>
      </c>
      <c r="H59" s="84" t="s">
        <v>582</v>
      </c>
      <c r="I59" s="89"/>
      <c r="J59" s="84">
        <v>60</v>
      </c>
      <c r="K59" s="13"/>
      <c r="L59" s="7"/>
    </row>
    <row r="60" spans="1:12" x14ac:dyDescent="0.15">
      <c r="A60" s="24">
        <v>59</v>
      </c>
      <c r="B60" s="5" t="s">
        <v>158</v>
      </c>
      <c r="C60" s="84" t="s">
        <v>721</v>
      </c>
      <c r="D60" s="84" t="s">
        <v>722</v>
      </c>
      <c r="E60" s="85">
        <v>41992</v>
      </c>
      <c r="F60" s="86" t="s">
        <v>723</v>
      </c>
      <c r="G60" s="84" t="s">
        <v>581</v>
      </c>
      <c r="H60" s="84" t="s">
        <v>582</v>
      </c>
      <c r="I60" s="89"/>
      <c r="J60" s="84">
        <v>60</v>
      </c>
      <c r="K60" s="13"/>
      <c r="L60" s="7"/>
    </row>
    <row r="61" spans="1:12" x14ac:dyDescent="0.15">
      <c r="A61" s="24">
        <v>60</v>
      </c>
      <c r="B61" s="9" t="s">
        <v>158</v>
      </c>
      <c r="C61" s="84" t="s">
        <v>724</v>
      </c>
      <c r="D61" s="84" t="s">
        <v>725</v>
      </c>
      <c r="E61" s="85">
        <v>41992</v>
      </c>
      <c r="F61" s="86" t="s">
        <v>726</v>
      </c>
      <c r="G61" s="84" t="s">
        <v>581</v>
      </c>
      <c r="H61" s="84" t="s">
        <v>582</v>
      </c>
      <c r="I61" s="89"/>
      <c r="J61" s="84">
        <v>60</v>
      </c>
      <c r="K61" s="13"/>
      <c r="L61" s="7"/>
    </row>
    <row r="62" spans="1:12" x14ac:dyDescent="0.15">
      <c r="A62" s="24">
        <v>61</v>
      </c>
      <c r="B62" s="9" t="s">
        <v>158</v>
      </c>
      <c r="C62" s="84" t="s">
        <v>118</v>
      </c>
      <c r="D62" s="84" t="s">
        <v>727</v>
      </c>
      <c r="E62" s="85">
        <v>41992</v>
      </c>
      <c r="F62" s="86" t="s">
        <v>728</v>
      </c>
      <c r="G62" s="84" t="s">
        <v>581</v>
      </c>
      <c r="H62" s="84" t="s">
        <v>582</v>
      </c>
      <c r="I62" s="89"/>
      <c r="J62" s="84">
        <v>60</v>
      </c>
      <c r="K62" s="13"/>
      <c r="L62" s="7"/>
    </row>
    <row r="63" spans="1:12" x14ac:dyDescent="0.15">
      <c r="A63" s="24">
        <v>62</v>
      </c>
      <c r="B63" s="9" t="s">
        <v>158</v>
      </c>
      <c r="C63" s="84" t="s">
        <v>729</v>
      </c>
      <c r="D63" s="84" t="s">
        <v>730</v>
      </c>
      <c r="E63" s="85">
        <v>41992</v>
      </c>
      <c r="F63" s="86" t="s">
        <v>731</v>
      </c>
      <c r="G63" s="84" t="s">
        <v>581</v>
      </c>
      <c r="H63" s="84" t="s">
        <v>582</v>
      </c>
      <c r="I63" s="89"/>
      <c r="J63" s="84">
        <v>60</v>
      </c>
      <c r="K63" s="7"/>
      <c r="L63" s="7"/>
    </row>
    <row r="64" spans="1:12" x14ac:dyDescent="0.15">
      <c r="A64" s="24">
        <v>63</v>
      </c>
      <c r="B64" s="9" t="s">
        <v>160</v>
      </c>
      <c r="C64" s="84" t="s">
        <v>732</v>
      </c>
      <c r="D64" s="84" t="s">
        <v>733</v>
      </c>
      <c r="E64" s="85">
        <v>41992</v>
      </c>
      <c r="F64" s="86" t="s">
        <v>734</v>
      </c>
      <c r="G64" s="84" t="s">
        <v>581</v>
      </c>
      <c r="H64" s="84" t="s">
        <v>582</v>
      </c>
      <c r="I64" s="89"/>
      <c r="J64" s="84">
        <v>60</v>
      </c>
      <c r="K64" s="13"/>
      <c r="L64" s="7"/>
    </row>
    <row r="65" spans="1:12" x14ac:dyDescent="0.15">
      <c r="A65" s="24">
        <v>64</v>
      </c>
      <c r="B65" s="9" t="s">
        <v>158</v>
      </c>
      <c r="C65" s="84" t="s">
        <v>57</v>
      </c>
      <c r="D65" s="84" t="s">
        <v>735</v>
      </c>
      <c r="E65" s="85">
        <v>41992</v>
      </c>
      <c r="F65" s="86" t="s">
        <v>736</v>
      </c>
      <c r="G65" s="84" t="s">
        <v>581</v>
      </c>
      <c r="H65" s="84" t="s">
        <v>582</v>
      </c>
      <c r="I65" s="89"/>
      <c r="J65" s="84">
        <v>60</v>
      </c>
      <c r="K65" s="13"/>
      <c r="L65" s="7"/>
    </row>
    <row r="66" spans="1:12" x14ac:dyDescent="0.15">
      <c r="A66" s="24">
        <v>65</v>
      </c>
      <c r="B66" s="9" t="s">
        <v>158</v>
      </c>
      <c r="C66" s="84" t="s">
        <v>118</v>
      </c>
      <c r="D66" s="84" t="s">
        <v>737</v>
      </c>
      <c r="E66" s="85">
        <v>41992</v>
      </c>
      <c r="F66" s="86" t="s">
        <v>738</v>
      </c>
      <c r="G66" s="84" t="s">
        <v>581</v>
      </c>
      <c r="H66" s="84" t="s">
        <v>582</v>
      </c>
      <c r="I66" s="89"/>
      <c r="J66" s="84">
        <v>60</v>
      </c>
      <c r="K66" s="13"/>
      <c r="L66" s="7"/>
    </row>
    <row r="67" spans="1:12" x14ac:dyDescent="0.15">
      <c r="A67" s="24">
        <v>66</v>
      </c>
      <c r="B67" s="9" t="s">
        <v>158</v>
      </c>
      <c r="C67" s="84" t="s">
        <v>80</v>
      </c>
      <c r="D67" s="84" t="s">
        <v>739</v>
      </c>
      <c r="E67" s="85">
        <v>41992</v>
      </c>
      <c r="F67" s="86" t="s">
        <v>740</v>
      </c>
      <c r="G67" s="84" t="s">
        <v>581</v>
      </c>
      <c r="H67" s="84" t="s">
        <v>582</v>
      </c>
      <c r="I67" s="89"/>
      <c r="J67" s="84">
        <v>60</v>
      </c>
      <c r="K67" s="13"/>
      <c r="L67" s="7"/>
    </row>
    <row r="68" spans="1:12" x14ac:dyDescent="0.15">
      <c r="A68" s="24">
        <v>67</v>
      </c>
      <c r="B68" s="9" t="s">
        <v>158</v>
      </c>
      <c r="C68" s="84" t="s">
        <v>30</v>
      </c>
      <c r="D68" s="84" t="s">
        <v>741</v>
      </c>
      <c r="E68" s="85">
        <v>41996</v>
      </c>
      <c r="F68" s="86" t="s">
        <v>742</v>
      </c>
      <c r="G68" s="84" t="s">
        <v>581</v>
      </c>
      <c r="H68" s="84" t="s">
        <v>582</v>
      </c>
      <c r="I68" s="89"/>
      <c r="J68" s="84">
        <v>60</v>
      </c>
      <c r="K68" s="7"/>
      <c r="L68" s="7"/>
    </row>
    <row r="69" spans="1:12" x14ac:dyDescent="0.15">
      <c r="A69" s="24">
        <v>68</v>
      </c>
      <c r="B69" s="9" t="s">
        <v>159</v>
      </c>
      <c r="C69" s="84" t="s">
        <v>743</v>
      </c>
      <c r="D69" s="84" t="s">
        <v>744</v>
      </c>
      <c r="E69" s="85">
        <v>41723</v>
      </c>
      <c r="F69" s="86" t="s">
        <v>745</v>
      </c>
      <c r="G69" s="84" t="s">
        <v>156</v>
      </c>
      <c r="H69" s="84" t="s">
        <v>582</v>
      </c>
      <c r="I69" s="89"/>
      <c r="J69" s="84">
        <v>30</v>
      </c>
      <c r="K69" s="7"/>
      <c r="L69" s="7"/>
    </row>
    <row r="70" spans="1:12" x14ac:dyDescent="0.15">
      <c r="A70" s="24">
        <v>69</v>
      </c>
      <c r="B70" s="5" t="s">
        <v>158</v>
      </c>
      <c r="C70" s="84" t="s">
        <v>746</v>
      </c>
      <c r="D70" s="84" t="s">
        <v>747</v>
      </c>
      <c r="E70" s="85">
        <v>41746</v>
      </c>
      <c r="F70" s="86" t="s">
        <v>748</v>
      </c>
      <c r="G70" s="84" t="s">
        <v>156</v>
      </c>
      <c r="H70" s="84" t="s">
        <v>582</v>
      </c>
      <c r="I70" s="89"/>
      <c r="J70" s="84">
        <v>30</v>
      </c>
      <c r="K70" s="7"/>
      <c r="L70" s="7"/>
    </row>
    <row r="71" spans="1:12" x14ac:dyDescent="0.15">
      <c r="A71" s="24">
        <v>70</v>
      </c>
      <c r="B71" s="5" t="s">
        <v>158</v>
      </c>
      <c r="C71" s="84" t="s">
        <v>749</v>
      </c>
      <c r="D71" s="84" t="s">
        <v>750</v>
      </c>
      <c r="E71" s="85">
        <v>41759</v>
      </c>
      <c r="F71" s="86" t="s">
        <v>751</v>
      </c>
      <c r="G71" s="84" t="s">
        <v>156</v>
      </c>
      <c r="H71" s="84" t="s">
        <v>582</v>
      </c>
      <c r="I71" s="89"/>
      <c r="J71" s="84">
        <v>30</v>
      </c>
      <c r="K71" s="7"/>
      <c r="L71" s="7"/>
    </row>
    <row r="72" spans="1:12" x14ac:dyDescent="0.15">
      <c r="A72" s="24">
        <v>71</v>
      </c>
      <c r="B72" s="5" t="s">
        <v>158</v>
      </c>
      <c r="C72" s="84" t="s">
        <v>752</v>
      </c>
      <c r="D72" s="84" t="s">
        <v>753</v>
      </c>
      <c r="E72" s="85">
        <v>41772</v>
      </c>
      <c r="F72" s="86" t="s">
        <v>754</v>
      </c>
      <c r="G72" s="84" t="s">
        <v>156</v>
      </c>
      <c r="H72" s="84" t="s">
        <v>582</v>
      </c>
      <c r="I72" s="89"/>
      <c r="J72" s="84">
        <v>30</v>
      </c>
      <c r="K72" s="7"/>
      <c r="L72" s="7"/>
    </row>
    <row r="73" spans="1:12" x14ac:dyDescent="0.15">
      <c r="A73" s="24">
        <v>72</v>
      </c>
      <c r="B73" s="5" t="s">
        <v>158</v>
      </c>
      <c r="C73" s="91" t="s">
        <v>162</v>
      </c>
      <c r="D73" s="91" t="s">
        <v>755</v>
      </c>
      <c r="E73" s="92">
        <v>40536</v>
      </c>
      <c r="F73" s="93" t="s">
        <v>774</v>
      </c>
      <c r="G73" s="91" t="s">
        <v>581</v>
      </c>
      <c r="H73" s="91" t="s">
        <v>775</v>
      </c>
      <c r="I73" s="92">
        <v>41640</v>
      </c>
      <c r="J73" s="91">
        <v>60</v>
      </c>
      <c r="K73" s="7"/>
      <c r="L73" s="7"/>
    </row>
    <row r="74" spans="1:12" x14ac:dyDescent="0.15">
      <c r="A74" s="24">
        <v>73</v>
      </c>
      <c r="B74" s="5" t="s">
        <v>158</v>
      </c>
      <c r="C74" s="91" t="s">
        <v>162</v>
      </c>
      <c r="D74" s="91" t="s">
        <v>756</v>
      </c>
      <c r="E74" s="92">
        <v>40851</v>
      </c>
      <c r="F74" s="93" t="s">
        <v>776</v>
      </c>
      <c r="G74" s="91" t="s">
        <v>581</v>
      </c>
      <c r="H74" s="91" t="s">
        <v>775</v>
      </c>
      <c r="I74" s="92">
        <v>41850</v>
      </c>
      <c r="J74" s="91">
        <v>60</v>
      </c>
      <c r="K74" s="7"/>
      <c r="L74" s="7"/>
    </row>
    <row r="75" spans="1:12" x14ac:dyDescent="0.15">
      <c r="A75" s="24">
        <v>74</v>
      </c>
      <c r="B75" s="5" t="s">
        <v>160</v>
      </c>
      <c r="C75" s="91" t="s">
        <v>62</v>
      </c>
      <c r="D75" s="91" t="s">
        <v>757</v>
      </c>
      <c r="E75" s="92">
        <v>40865</v>
      </c>
      <c r="F75" s="93" t="s">
        <v>777</v>
      </c>
      <c r="G75" s="91" t="s">
        <v>581</v>
      </c>
      <c r="H75" s="91" t="s">
        <v>775</v>
      </c>
      <c r="I75" s="92">
        <v>41647</v>
      </c>
      <c r="J75" s="91">
        <v>60</v>
      </c>
      <c r="K75" s="7"/>
      <c r="L75" s="7"/>
    </row>
    <row r="76" spans="1:12" x14ac:dyDescent="0.15">
      <c r="A76" s="24">
        <v>75</v>
      </c>
      <c r="B76" s="9" t="s">
        <v>166</v>
      </c>
      <c r="C76" s="91" t="s">
        <v>758</v>
      </c>
      <c r="D76" s="91" t="s">
        <v>759</v>
      </c>
      <c r="E76" s="92">
        <v>40879</v>
      </c>
      <c r="F76" s="93" t="s">
        <v>778</v>
      </c>
      <c r="G76" s="91" t="s">
        <v>581</v>
      </c>
      <c r="H76" s="91" t="s">
        <v>775</v>
      </c>
      <c r="I76" s="92">
        <v>41697</v>
      </c>
      <c r="J76" s="91">
        <v>60</v>
      </c>
      <c r="K76" s="7"/>
      <c r="L76" s="7"/>
    </row>
    <row r="77" spans="1:12" x14ac:dyDescent="0.15">
      <c r="A77" s="24">
        <v>76</v>
      </c>
      <c r="B77" s="9" t="s">
        <v>158</v>
      </c>
      <c r="C77" s="91" t="s">
        <v>760</v>
      </c>
      <c r="D77" s="91" t="s">
        <v>761</v>
      </c>
      <c r="E77" s="92">
        <v>40900</v>
      </c>
      <c r="F77" s="93" t="s">
        <v>779</v>
      </c>
      <c r="G77" s="91" t="s">
        <v>581</v>
      </c>
      <c r="H77" s="91" t="s">
        <v>775</v>
      </c>
      <c r="I77" s="92">
        <v>41689</v>
      </c>
      <c r="J77" s="91">
        <v>60</v>
      </c>
      <c r="K77" s="7"/>
      <c r="L77" s="7"/>
    </row>
    <row r="78" spans="1:12" x14ac:dyDescent="0.15">
      <c r="A78" s="24">
        <v>77</v>
      </c>
      <c r="B78" s="5" t="s">
        <v>158</v>
      </c>
      <c r="C78" s="91" t="s">
        <v>762</v>
      </c>
      <c r="D78" s="91" t="s">
        <v>763</v>
      </c>
      <c r="E78" s="92">
        <v>40956</v>
      </c>
      <c r="F78" s="94" t="s">
        <v>780</v>
      </c>
      <c r="G78" s="91" t="s">
        <v>581</v>
      </c>
      <c r="H78" s="91" t="s">
        <v>775</v>
      </c>
      <c r="I78" s="92">
        <v>41808</v>
      </c>
      <c r="J78" s="91">
        <v>60</v>
      </c>
      <c r="K78" s="7"/>
      <c r="L78" s="7"/>
    </row>
    <row r="79" spans="1:12" x14ac:dyDescent="0.15">
      <c r="A79" s="24">
        <v>78</v>
      </c>
      <c r="B79" s="5" t="s">
        <v>158</v>
      </c>
      <c r="C79" s="91" t="s">
        <v>764</v>
      </c>
      <c r="D79" s="91" t="s">
        <v>765</v>
      </c>
      <c r="E79" s="92">
        <v>41250</v>
      </c>
      <c r="F79" s="93" t="s">
        <v>781</v>
      </c>
      <c r="G79" s="91" t="s">
        <v>581</v>
      </c>
      <c r="H79" s="91" t="s">
        <v>775</v>
      </c>
      <c r="I79" s="92">
        <v>41934</v>
      </c>
      <c r="J79" s="91">
        <v>60</v>
      </c>
      <c r="K79" s="7"/>
      <c r="L79" s="7"/>
    </row>
    <row r="80" spans="1:12" x14ac:dyDescent="0.15">
      <c r="A80" s="24">
        <v>79</v>
      </c>
      <c r="B80" s="5" t="s">
        <v>158</v>
      </c>
      <c r="C80" s="91" t="s">
        <v>766</v>
      </c>
      <c r="D80" s="91" t="s">
        <v>767</v>
      </c>
      <c r="E80" s="92">
        <v>41444</v>
      </c>
      <c r="F80" s="93" t="s">
        <v>782</v>
      </c>
      <c r="G80" s="91" t="s">
        <v>156</v>
      </c>
      <c r="H80" s="91" t="s">
        <v>775</v>
      </c>
      <c r="I80" s="92">
        <v>41689</v>
      </c>
      <c r="J80" s="91">
        <v>30</v>
      </c>
      <c r="K80" s="7"/>
      <c r="L80" s="7"/>
    </row>
    <row r="81" spans="1:12" x14ac:dyDescent="0.15">
      <c r="A81" s="24">
        <v>80</v>
      </c>
      <c r="B81" s="12" t="s">
        <v>158</v>
      </c>
      <c r="C81" s="91" t="s">
        <v>768</v>
      </c>
      <c r="D81" s="91" t="s">
        <v>769</v>
      </c>
      <c r="E81" s="92">
        <v>41463</v>
      </c>
      <c r="F81" s="93" t="s">
        <v>783</v>
      </c>
      <c r="G81" s="91" t="s">
        <v>156</v>
      </c>
      <c r="H81" s="91" t="s">
        <v>775</v>
      </c>
      <c r="I81" s="92">
        <v>41689</v>
      </c>
      <c r="J81" s="91">
        <v>30</v>
      </c>
      <c r="K81" s="14"/>
      <c r="L81" s="14"/>
    </row>
    <row r="82" spans="1:12" x14ac:dyDescent="0.15">
      <c r="A82" s="24">
        <v>81</v>
      </c>
      <c r="B82" s="5" t="s">
        <v>155</v>
      </c>
      <c r="C82" s="91" t="s">
        <v>770</v>
      </c>
      <c r="D82" s="91" t="s">
        <v>771</v>
      </c>
      <c r="E82" s="92">
        <v>41723</v>
      </c>
      <c r="F82" s="93" t="s">
        <v>745</v>
      </c>
      <c r="G82" s="91" t="s">
        <v>156</v>
      </c>
      <c r="H82" s="91" t="s">
        <v>775</v>
      </c>
      <c r="I82" s="92">
        <v>41899</v>
      </c>
      <c r="J82" s="91">
        <v>30</v>
      </c>
      <c r="K82" s="7"/>
      <c r="L82" s="7"/>
    </row>
    <row r="83" spans="1:12" x14ac:dyDescent="0.15">
      <c r="A83" s="24">
        <v>82</v>
      </c>
      <c r="B83" s="5" t="s">
        <v>155</v>
      </c>
      <c r="C83" s="91" t="s">
        <v>772</v>
      </c>
      <c r="D83" s="91" t="s">
        <v>773</v>
      </c>
      <c r="E83" s="92">
        <v>41746</v>
      </c>
      <c r="F83" s="93" t="s">
        <v>784</v>
      </c>
      <c r="G83" s="91" t="s">
        <v>156</v>
      </c>
      <c r="H83" s="91" t="s">
        <v>775</v>
      </c>
      <c r="I83" s="92">
        <v>41934</v>
      </c>
      <c r="J83" s="91">
        <v>30</v>
      </c>
      <c r="K83" s="7">
        <v>800</v>
      </c>
      <c r="L83" s="7"/>
    </row>
    <row r="84" spans="1:12" x14ac:dyDescent="0.15">
      <c r="A84" s="24">
        <v>83</v>
      </c>
      <c r="B84" s="5" t="s">
        <v>155</v>
      </c>
      <c r="C84" s="96" t="s">
        <v>786</v>
      </c>
      <c r="D84" s="5"/>
      <c r="E84" s="26"/>
      <c r="F84" s="15"/>
      <c r="G84" s="96" t="s">
        <v>785</v>
      </c>
      <c r="H84" s="95" t="s">
        <v>788</v>
      </c>
      <c r="I84" s="25"/>
      <c r="J84" s="7">
        <v>0</v>
      </c>
      <c r="K84" s="7"/>
      <c r="L84" s="7"/>
    </row>
    <row r="85" spans="1:12" x14ac:dyDescent="0.15">
      <c r="A85" s="24">
        <v>84</v>
      </c>
      <c r="B85" s="5" t="s">
        <v>155</v>
      </c>
      <c r="C85" s="96" t="s">
        <v>787</v>
      </c>
      <c r="D85" s="5"/>
      <c r="E85" s="26"/>
      <c r="F85" s="15"/>
      <c r="G85" s="96" t="s">
        <v>785</v>
      </c>
      <c r="H85" s="95" t="s">
        <v>789</v>
      </c>
      <c r="I85" s="25"/>
      <c r="J85" s="7">
        <v>0</v>
      </c>
      <c r="K85" s="7"/>
      <c r="L85" s="7"/>
    </row>
    <row r="86" spans="1:12" x14ac:dyDescent="0.15">
      <c r="A86" s="24">
        <v>85</v>
      </c>
      <c r="B86" s="5" t="s">
        <v>155</v>
      </c>
      <c r="C86" s="103" t="s">
        <v>77</v>
      </c>
      <c r="D86" s="103" t="s">
        <v>790</v>
      </c>
      <c r="E86" s="104">
        <v>41996</v>
      </c>
      <c r="F86" s="105" t="s">
        <v>791</v>
      </c>
      <c r="G86" s="106" t="s">
        <v>586</v>
      </c>
      <c r="H86" s="106" t="s">
        <v>792</v>
      </c>
      <c r="I86" s="98"/>
      <c r="J86" s="97">
        <v>60</v>
      </c>
      <c r="K86" s="97"/>
      <c r="L86" s="97"/>
    </row>
    <row r="87" spans="1:12" x14ac:dyDescent="0.15">
      <c r="A87" s="39"/>
      <c r="B87" s="99"/>
      <c r="C87" s="99"/>
      <c r="D87" s="99"/>
      <c r="E87" s="40"/>
      <c r="F87" s="100"/>
      <c r="G87" s="99"/>
      <c r="H87" s="17"/>
      <c r="I87" s="101"/>
      <c r="J87" s="102">
        <f>SUM(表格6[分值])</f>
        <v>4740</v>
      </c>
      <c r="K87" s="102"/>
      <c r="L87" s="102"/>
    </row>
    <row r="88" spans="1:12" x14ac:dyDescent="0.15">
      <c r="A88" s="16"/>
      <c r="B88" s="17"/>
      <c r="C88" s="17"/>
      <c r="D88" s="17"/>
      <c r="E88" s="18"/>
      <c r="F88" s="18"/>
      <c r="G88" s="17"/>
      <c r="H88" s="17"/>
    </row>
    <row r="89" spans="1:12" x14ac:dyDescent="0.15">
      <c r="A89" s="16"/>
      <c r="B89" s="17"/>
      <c r="C89" s="17"/>
      <c r="D89" s="17"/>
      <c r="E89" s="18"/>
      <c r="F89" s="18"/>
      <c r="G89" s="17"/>
      <c r="H89" s="17"/>
    </row>
    <row r="90" spans="1:12" x14ac:dyDescent="0.15">
      <c r="A90" s="16"/>
      <c r="B90" s="17"/>
      <c r="C90" s="17"/>
      <c r="D90" s="17"/>
      <c r="E90" s="18"/>
      <c r="F90" s="18"/>
      <c r="G90" s="17"/>
      <c r="H90" s="17"/>
    </row>
    <row r="91" spans="1:12" x14ac:dyDescent="0.15">
      <c r="A91" s="16"/>
      <c r="B91" s="17"/>
      <c r="C91" s="17"/>
      <c r="D91" s="17"/>
      <c r="E91" s="18"/>
      <c r="F91" s="18"/>
      <c r="G91" s="17"/>
      <c r="H91" s="17"/>
    </row>
    <row r="92" spans="1:12" x14ac:dyDescent="0.15">
      <c r="A92" s="16"/>
      <c r="B92" s="17"/>
      <c r="C92" s="17"/>
      <c r="D92" s="17"/>
      <c r="E92" s="18"/>
      <c r="F92" s="18"/>
      <c r="G92" s="17"/>
      <c r="H92" s="17"/>
    </row>
    <row r="93" spans="1:12" x14ac:dyDescent="0.15">
      <c r="A93" s="16"/>
      <c r="B93" s="17"/>
      <c r="C93" s="17"/>
      <c r="D93" s="17"/>
      <c r="E93" s="18"/>
      <c r="F93" s="18"/>
      <c r="G93" s="17"/>
      <c r="H93" s="17"/>
    </row>
    <row r="94" spans="1:12" x14ac:dyDescent="0.15">
      <c r="A94" s="16"/>
      <c r="B94" s="17"/>
      <c r="C94" s="17"/>
      <c r="D94" s="17"/>
      <c r="E94" s="18"/>
      <c r="F94" s="18"/>
      <c r="G94" s="17"/>
      <c r="H94" s="17"/>
    </row>
    <row r="95" spans="1:12" x14ac:dyDescent="0.15">
      <c r="A95" s="16"/>
      <c r="B95" s="17"/>
      <c r="C95" s="17"/>
      <c r="D95" s="17"/>
      <c r="E95" s="18"/>
      <c r="F95" s="20"/>
      <c r="G95" s="17"/>
      <c r="H95" s="17"/>
    </row>
    <row r="96" spans="1:12" x14ac:dyDescent="0.15">
      <c r="A96" s="16"/>
      <c r="B96" s="17"/>
      <c r="C96" s="17"/>
      <c r="D96" s="17"/>
      <c r="E96" s="18"/>
      <c r="F96" s="20"/>
      <c r="G96" s="17"/>
      <c r="H96" s="17"/>
    </row>
    <row r="97" spans="1:9" x14ac:dyDescent="0.15">
      <c r="A97" s="16"/>
      <c r="B97" s="17"/>
      <c r="C97" s="17"/>
      <c r="D97" s="17"/>
      <c r="E97" s="18"/>
      <c r="F97" s="17"/>
      <c r="G97" s="17"/>
      <c r="H97" s="17"/>
    </row>
    <row r="98" spans="1:9" x14ac:dyDescent="0.15">
      <c r="A98" s="16"/>
      <c r="B98" s="17"/>
      <c r="C98" s="17"/>
      <c r="D98" s="17"/>
      <c r="E98" s="18"/>
      <c r="F98" s="17"/>
      <c r="G98" s="17"/>
      <c r="H98" s="17"/>
    </row>
    <row r="99" spans="1:9" x14ac:dyDescent="0.15">
      <c r="A99" s="16"/>
      <c r="B99" s="17"/>
      <c r="C99" s="17"/>
      <c r="D99" s="17"/>
      <c r="E99" s="18"/>
      <c r="F99" s="17"/>
      <c r="G99" s="17"/>
      <c r="H99" s="17"/>
    </row>
    <row r="100" spans="1:9" x14ac:dyDescent="0.15">
      <c r="A100" s="16"/>
      <c r="B100" s="17"/>
      <c r="C100" s="17"/>
      <c r="D100" s="17"/>
      <c r="E100" s="18"/>
      <c r="F100" s="17"/>
      <c r="G100" s="17"/>
      <c r="H100" s="17"/>
    </row>
    <row r="101" spans="1:9" x14ac:dyDescent="0.15">
      <c r="A101" s="16"/>
      <c r="B101" s="17"/>
      <c r="C101" s="17"/>
      <c r="D101" s="17"/>
      <c r="E101" s="18"/>
      <c r="F101" s="17"/>
      <c r="G101" s="17"/>
      <c r="H101" s="17"/>
    </row>
    <row r="102" spans="1:9" x14ac:dyDescent="0.15">
      <c r="A102" s="16"/>
      <c r="B102" s="17"/>
      <c r="C102" s="17"/>
      <c r="D102" s="17"/>
      <c r="E102" s="18"/>
      <c r="F102" s="17"/>
      <c r="G102" s="17"/>
      <c r="H102" s="17"/>
      <c r="I102" s="28"/>
    </row>
    <row r="103" spans="1:9" x14ac:dyDescent="0.15">
      <c r="A103" s="16"/>
      <c r="B103" s="17"/>
      <c r="C103" s="17"/>
      <c r="D103" s="17"/>
      <c r="E103" s="18"/>
      <c r="F103" s="17"/>
      <c r="G103" s="17"/>
      <c r="H103" s="17"/>
    </row>
    <row r="104" spans="1:9" x14ac:dyDescent="0.15">
      <c r="A104" s="16"/>
      <c r="B104" s="17"/>
      <c r="C104" s="17"/>
      <c r="D104" s="17"/>
      <c r="E104" s="18"/>
      <c r="F104" s="17"/>
      <c r="G104" s="17"/>
      <c r="H104" s="17"/>
    </row>
    <row r="105" spans="1:9" x14ac:dyDescent="0.15">
      <c r="B105" s="17"/>
      <c r="C105" s="17"/>
      <c r="D105" s="17"/>
      <c r="E105" s="18"/>
      <c r="F105" s="21"/>
      <c r="G105" s="17"/>
      <c r="H105" s="17"/>
    </row>
  </sheetData>
  <phoneticPr fontId="2" type="noConversion"/>
  <pageMargins left="0.75" right="0.75" top="1" bottom="1" header="0.5" footer="0.5"/>
  <pageSetup paperSize="9" orientation="portrait" horizontalDpi="4294967292" verticalDpi="4294967292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C19" sqref="C19"/>
    </sheetView>
  </sheetViews>
  <sheetFormatPr defaultColWidth="11" defaultRowHeight="14.25" x14ac:dyDescent="0.15"/>
  <cols>
    <col min="1" max="1" width="9.5" bestFit="1" customWidth="1"/>
    <col min="2" max="2" width="7.125" bestFit="1" customWidth="1"/>
    <col min="4" max="4" width="7.125" style="36" bestFit="1" customWidth="1"/>
    <col min="5" max="5" width="11.625" customWidth="1"/>
    <col min="6" max="6" width="5.5" bestFit="1" customWidth="1"/>
  </cols>
  <sheetData>
    <row r="1" spans="1:6" x14ac:dyDescent="0.15">
      <c r="A1" s="103" t="s">
        <v>570</v>
      </c>
      <c r="B1" s="141" t="s">
        <v>564</v>
      </c>
      <c r="C1" s="141" t="s">
        <v>565</v>
      </c>
      <c r="D1" s="141" t="s">
        <v>566</v>
      </c>
      <c r="E1" s="141" t="s">
        <v>565</v>
      </c>
      <c r="F1" s="103" t="s">
        <v>567</v>
      </c>
    </row>
    <row r="2" spans="1:6" x14ac:dyDescent="0.15">
      <c r="A2" s="103" t="s">
        <v>568</v>
      </c>
      <c r="B2" s="141">
        <v>9</v>
      </c>
      <c r="C2" s="141">
        <v>5</v>
      </c>
      <c r="D2" s="141">
        <v>4</v>
      </c>
      <c r="E2" s="141">
        <v>3</v>
      </c>
      <c r="F2" s="103">
        <f t="shared" ref="F2" si="0">B2*C2+D2*E2</f>
        <v>57</v>
      </c>
    </row>
  </sheetData>
  <phoneticPr fontId="2" type="noConversion"/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F10"/>
  <sheetViews>
    <sheetView workbookViewId="0">
      <selection activeCell="E1" sqref="E1"/>
    </sheetView>
  </sheetViews>
  <sheetFormatPr defaultRowHeight="14.25" x14ac:dyDescent="0.15"/>
  <cols>
    <col min="1" max="1" width="6.75" bestFit="1" customWidth="1"/>
    <col min="2" max="2" width="11.875" bestFit="1" customWidth="1"/>
    <col min="3" max="3" width="24.5" bestFit="1" customWidth="1"/>
    <col min="4" max="4" width="19.25" bestFit="1" customWidth="1"/>
    <col min="5" max="5" width="14.625" bestFit="1" customWidth="1"/>
    <col min="6" max="6" width="11.875" bestFit="1" customWidth="1"/>
  </cols>
  <sheetData>
    <row r="1" spans="1:6" ht="18.75" x14ac:dyDescent="0.15">
      <c r="A1" s="142" t="s">
        <v>120</v>
      </c>
      <c r="B1" s="142" t="s">
        <v>880</v>
      </c>
      <c r="C1" s="142" t="s">
        <v>881</v>
      </c>
      <c r="D1" s="142" t="s">
        <v>882</v>
      </c>
      <c r="E1" s="142" t="s">
        <v>883</v>
      </c>
      <c r="F1" s="142" t="s">
        <v>884</v>
      </c>
    </row>
    <row r="2" spans="1:6" ht="18.75" hidden="1" x14ac:dyDescent="0.15">
      <c r="A2" s="143">
        <v>1</v>
      </c>
      <c r="B2" s="143" t="s">
        <v>885</v>
      </c>
      <c r="C2" s="144" t="s">
        <v>886</v>
      </c>
      <c r="D2" s="144" t="s">
        <v>569</v>
      </c>
      <c r="E2" s="143" t="s">
        <v>887</v>
      </c>
      <c r="F2" s="143">
        <v>40</v>
      </c>
    </row>
    <row r="3" spans="1:6" ht="18.75" hidden="1" x14ac:dyDescent="0.15">
      <c r="A3" s="143">
        <v>2</v>
      </c>
      <c r="B3" s="143" t="s">
        <v>888</v>
      </c>
      <c r="C3" s="144" t="s">
        <v>889</v>
      </c>
      <c r="D3" s="144" t="s">
        <v>890</v>
      </c>
      <c r="E3" s="143" t="s">
        <v>891</v>
      </c>
      <c r="F3" s="143">
        <v>85</v>
      </c>
    </row>
    <row r="4" spans="1:6" ht="18.75" hidden="1" x14ac:dyDescent="0.15">
      <c r="A4" s="143">
        <v>3</v>
      </c>
      <c r="B4" s="143" t="s">
        <v>892</v>
      </c>
      <c r="C4" s="144" t="s">
        <v>893</v>
      </c>
      <c r="D4" s="144" t="s">
        <v>894</v>
      </c>
      <c r="E4" s="143" t="s">
        <v>895</v>
      </c>
      <c r="F4" s="143">
        <v>70</v>
      </c>
    </row>
    <row r="5" spans="1:6" ht="18.75" hidden="1" x14ac:dyDescent="0.15">
      <c r="A5" s="143">
        <v>4</v>
      </c>
      <c r="B5" s="143" t="s">
        <v>896</v>
      </c>
      <c r="C5" s="144" t="s">
        <v>897</v>
      </c>
      <c r="D5" s="144" t="s">
        <v>898</v>
      </c>
      <c r="E5" s="143" t="s">
        <v>899</v>
      </c>
      <c r="F5" s="143">
        <v>70</v>
      </c>
    </row>
    <row r="6" spans="1:6" ht="18.75" x14ac:dyDescent="0.15">
      <c r="A6" s="143">
        <v>5</v>
      </c>
      <c r="B6" s="143" t="s">
        <v>900</v>
      </c>
      <c r="C6" s="144" t="s">
        <v>901</v>
      </c>
      <c r="D6" s="144" t="s">
        <v>19</v>
      </c>
      <c r="E6" s="143" t="s">
        <v>115</v>
      </c>
      <c r="F6" s="143">
        <v>70</v>
      </c>
    </row>
    <row r="7" spans="1:6" ht="18.75" hidden="1" x14ac:dyDescent="0.15">
      <c r="A7" s="143">
        <v>6</v>
      </c>
      <c r="B7" s="143" t="s">
        <v>902</v>
      </c>
      <c r="C7" s="144" t="s">
        <v>903</v>
      </c>
      <c r="D7" s="144" t="s">
        <v>569</v>
      </c>
      <c r="E7" s="143" t="s">
        <v>904</v>
      </c>
      <c r="F7" s="143">
        <v>70</v>
      </c>
    </row>
    <row r="8" spans="1:6" ht="18.75" hidden="1" x14ac:dyDescent="0.15">
      <c r="A8" s="143">
        <v>7</v>
      </c>
      <c r="B8" s="143" t="s">
        <v>905</v>
      </c>
      <c r="C8" s="144" t="s">
        <v>906</v>
      </c>
      <c r="D8" s="144" t="s">
        <v>875</v>
      </c>
      <c r="E8" s="143" t="s">
        <v>572</v>
      </c>
      <c r="F8" s="143">
        <v>40</v>
      </c>
    </row>
    <row r="9" spans="1:6" ht="18.75" hidden="1" x14ac:dyDescent="0.15">
      <c r="A9" s="143">
        <v>8</v>
      </c>
      <c r="B9" s="143" t="s">
        <v>907</v>
      </c>
      <c r="C9" s="144" t="s">
        <v>908</v>
      </c>
      <c r="D9" s="144" t="s">
        <v>890</v>
      </c>
      <c r="E9" s="143" t="s">
        <v>909</v>
      </c>
      <c r="F9" s="143">
        <v>40</v>
      </c>
    </row>
    <row r="10" spans="1:6" ht="18.75" hidden="1" x14ac:dyDescent="0.15">
      <c r="A10" s="122" t="s">
        <v>910</v>
      </c>
      <c r="B10" s="122"/>
      <c r="C10" s="122"/>
      <c r="D10" s="122"/>
      <c r="E10" s="122"/>
      <c r="F10" s="121">
        <f>SUM(F2:F9)</f>
        <v>485</v>
      </c>
    </row>
  </sheetData>
  <autoFilter ref="A1:F10">
    <filterColumn colId="3">
      <filters>
        <filter val="电子信息学院"/>
      </filters>
    </filterColumn>
  </autoFilter>
  <mergeCells count="1">
    <mergeCell ref="A10:E10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发表</vt:lpstr>
      <vt:lpstr>检索</vt:lpstr>
      <vt:lpstr>横向</vt:lpstr>
      <vt:lpstr>纵向理科</vt:lpstr>
      <vt:lpstr>纵向文科</vt:lpstr>
      <vt:lpstr>专利</vt:lpstr>
      <vt:lpstr>纵向申报</vt:lpstr>
      <vt:lpstr>学科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cp:lastPrinted>2015-01-15T01:09:02Z</cp:lastPrinted>
  <dcterms:created xsi:type="dcterms:W3CDTF">2013-12-27T09:47:51Z</dcterms:created>
  <dcterms:modified xsi:type="dcterms:W3CDTF">2015-01-15T01:22:41Z</dcterms:modified>
</cp:coreProperties>
</file>